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09"/>
  <workbookPr/>
  <mc:AlternateContent xmlns:mc="http://schemas.openxmlformats.org/markup-compatibility/2006">
    <mc:Choice Requires="x15">
      <x15ac:absPath xmlns:x15ac="http://schemas.microsoft.com/office/spreadsheetml/2010/11/ac" url="/Users/stacey/Downloads/"/>
    </mc:Choice>
  </mc:AlternateContent>
  <xr:revisionPtr revIDLastSave="0" documentId="13_ncr:1_{CCACCF57-E200-9844-BA53-BC9191CF957A}" xr6:coauthVersionLast="47" xr6:coauthVersionMax="47" xr10:uidLastSave="{00000000-0000-0000-0000-000000000000}"/>
  <bookViews>
    <workbookView xWindow="1060" yWindow="1220" windowWidth="29920" windowHeight="18660" activeTab="3" xr2:uid="{00000000-000D-0000-FFFF-FFFF00000000}"/>
  </bookViews>
  <sheets>
    <sheet name="Instructions" sheetId="1" r:id="rId1"/>
    <sheet name="Single Coat Reporting Tool" sheetId="5" r:id="rId2"/>
    <sheet name="2 Coats Reporting Tool" sheetId="2" r:id="rId3"/>
    <sheet name="2 Coats Different Application " sheetId="7" r:id="rId4"/>
    <sheet name="3+ Coats Reporting Tool" sheetId="6" r:id="rId5"/>
    <sheet name="Feedback" sheetId="3" state="hidden" r:id="rId6"/>
  </sheets>
  <externalReferences>
    <externalReference r:id="rId7"/>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 uri="GoogleSheetsCustomDataVersion1">
      <go:sheetsCustomData xmlns:go="http://customooxmlschemas.google.com/" r:id="rId8" roundtripDataSignature="AMtx7mj/GwkF78ga5A+hZdS0l7YcFtU0UA=="/>
    </ext>
  </extLst>
</workbook>
</file>

<file path=xl/calcChain.xml><?xml version="1.0" encoding="utf-8"?>
<calcChain xmlns="http://schemas.openxmlformats.org/spreadsheetml/2006/main">
  <c r="D24" i="7" l="1"/>
  <c r="D18" i="7"/>
  <c r="I60" i="7"/>
  <c r="E60" i="7"/>
  <c r="I59" i="7"/>
  <c r="E59" i="7"/>
  <c r="I58" i="7"/>
  <c r="E58" i="7"/>
  <c r="I57" i="7"/>
  <c r="E57" i="7"/>
  <c r="I56" i="7"/>
  <c r="E56" i="7"/>
  <c r="I55" i="7"/>
  <c r="E55" i="7"/>
  <c r="I54" i="7"/>
  <c r="E54" i="7"/>
  <c r="I53" i="7"/>
  <c r="E53" i="7"/>
  <c r="I52" i="7"/>
  <c r="E52" i="7"/>
  <c r="E31" i="7"/>
  <c r="F29" i="7"/>
  <c r="U44" i="6"/>
  <c r="U43" i="6"/>
  <c r="U42" i="6"/>
  <c r="U41" i="6"/>
  <c r="U40" i="6"/>
  <c r="U39" i="6"/>
  <c r="U38" i="6"/>
  <c r="U37" i="6"/>
  <c r="U36" i="6"/>
  <c r="Q44" i="6"/>
  <c r="M44" i="6"/>
  <c r="Q43" i="6"/>
  <c r="M43" i="6"/>
  <c r="Q42" i="6"/>
  <c r="M42" i="6"/>
  <c r="Q41" i="6"/>
  <c r="M41" i="6"/>
  <c r="Q40" i="6"/>
  <c r="M40" i="6"/>
  <c r="Q39" i="6"/>
  <c r="M39" i="6"/>
  <c r="Q38" i="6"/>
  <c r="M38" i="6"/>
  <c r="Q37" i="6"/>
  <c r="M37" i="6"/>
  <c r="Q36" i="6"/>
  <c r="M36" i="6"/>
  <c r="I44" i="6"/>
  <c r="E44" i="6"/>
  <c r="I43" i="6"/>
  <c r="E43" i="6"/>
  <c r="I42" i="6"/>
  <c r="E42" i="6"/>
  <c r="I41" i="6"/>
  <c r="E41" i="6"/>
  <c r="I40" i="6"/>
  <c r="E40" i="6"/>
  <c r="I39" i="6"/>
  <c r="E39" i="6"/>
  <c r="I38" i="6"/>
  <c r="E38" i="6"/>
  <c r="I37" i="6"/>
  <c r="E37" i="6"/>
  <c r="I36" i="6"/>
  <c r="E36" i="6"/>
  <c r="E24" i="6"/>
  <c r="F22" i="6"/>
  <c r="D17" i="6"/>
  <c r="E42" i="5"/>
  <c r="G42" i="5" s="1"/>
  <c r="E41" i="5"/>
  <c r="G41" i="5" s="1"/>
  <c r="E40" i="5"/>
  <c r="G40" i="5" s="1"/>
  <c r="G39" i="5"/>
  <c r="E39" i="5"/>
  <c r="E38" i="5"/>
  <c r="G38" i="5" s="1"/>
  <c r="E37" i="5"/>
  <c r="G37" i="5" s="1"/>
  <c r="E36" i="5"/>
  <c r="G36" i="5" s="1"/>
  <c r="E35" i="5"/>
  <c r="E34" i="5"/>
  <c r="G34" i="5" s="1"/>
  <c r="E23" i="5"/>
  <c r="F21" i="5"/>
  <c r="D16" i="5"/>
  <c r="D25" i="5" s="1"/>
  <c r="D34" i="7" l="1"/>
  <c r="I34" i="7"/>
  <c r="K60" i="7"/>
  <c r="M60" i="7" s="1"/>
  <c r="K53" i="7"/>
  <c r="M53" i="7" s="1"/>
  <c r="K52" i="7"/>
  <c r="K59" i="7"/>
  <c r="M59" i="7" s="1"/>
  <c r="K57" i="7"/>
  <c r="M57" i="7" s="1"/>
  <c r="K58" i="7"/>
  <c r="M58" i="7" s="1"/>
  <c r="K55" i="7"/>
  <c r="M55" i="7" s="1"/>
  <c r="K56" i="7"/>
  <c r="M56" i="7" s="1"/>
  <c r="K54" i="7"/>
  <c r="W39" i="6"/>
  <c r="W41" i="6"/>
  <c r="W44" i="6"/>
  <c r="W37" i="6"/>
  <c r="W42" i="6"/>
  <c r="W40" i="6"/>
  <c r="W36" i="6"/>
  <c r="W38" i="6"/>
  <c r="W43" i="6"/>
  <c r="D26" i="6"/>
  <c r="D30" i="5"/>
  <c r="D26" i="5"/>
  <c r="E30" i="5"/>
  <c r="G35" i="5"/>
  <c r="E39" i="7" l="1"/>
  <c r="D39" i="7"/>
  <c r="I35" i="7"/>
  <c r="I39" i="7"/>
  <c r="J39" i="7"/>
  <c r="M52" i="7"/>
  <c r="D35" i="7"/>
  <c r="D42" i="7"/>
  <c r="M54" i="7"/>
  <c r="E31" i="6"/>
  <c r="I26" i="6"/>
  <c r="J31" i="6" s="1"/>
  <c r="D31" i="6"/>
  <c r="D27" i="6"/>
  <c r="E31" i="5"/>
  <c r="D31" i="5"/>
  <c r="D40" i="7" l="1"/>
  <c r="E40" i="7"/>
  <c r="E47" i="7"/>
  <c r="D47" i="7"/>
  <c r="J40" i="7"/>
  <c r="I40" i="7"/>
  <c r="D43" i="7"/>
  <c r="D48" i="7" s="1"/>
  <c r="E32" i="6"/>
  <c r="I27" i="6"/>
  <c r="J32" i="6" s="1"/>
  <c r="I31" i="6"/>
  <c r="D32" i="6"/>
  <c r="F34" i="5"/>
  <c r="F36" i="5"/>
  <c r="F41" i="5"/>
  <c r="F37" i="5"/>
  <c r="F39" i="5"/>
  <c r="F35" i="5"/>
  <c r="F40" i="5"/>
  <c r="F38" i="5"/>
  <c r="F42" i="5"/>
  <c r="F60" i="7" l="1"/>
  <c r="F53" i="7"/>
  <c r="F54" i="7"/>
  <c r="F59" i="7"/>
  <c r="F56" i="7"/>
  <c r="F58" i="7"/>
  <c r="F55" i="7"/>
  <c r="F52" i="7"/>
  <c r="F57" i="7"/>
  <c r="J55" i="7"/>
  <c r="J56" i="7"/>
  <c r="J57" i="7"/>
  <c r="J58" i="7"/>
  <c r="J59" i="7"/>
  <c r="J60" i="7"/>
  <c r="J52" i="7"/>
  <c r="J53" i="7"/>
  <c r="J54" i="7"/>
  <c r="E48" i="7"/>
  <c r="L52" i="7" s="1"/>
  <c r="X37" i="6"/>
  <c r="Y36" i="6"/>
  <c r="X43" i="6"/>
  <c r="X36" i="6"/>
  <c r="Y43" i="6"/>
  <c r="Y44" i="6"/>
  <c r="Y37" i="6"/>
  <c r="Y42" i="6"/>
  <c r="Y39" i="6"/>
  <c r="Y40" i="6"/>
  <c r="Y41" i="6"/>
  <c r="Y38" i="6"/>
  <c r="X39" i="6"/>
  <c r="X38" i="6"/>
  <c r="I32" i="6"/>
  <c r="F37" i="6" s="1"/>
  <c r="X40" i="6"/>
  <c r="X41" i="6"/>
  <c r="X44" i="6"/>
  <c r="X42" i="6"/>
  <c r="I35" i="2"/>
  <c r="E35" i="2"/>
  <c r="L59" i="7" l="1"/>
  <c r="L53" i="7"/>
  <c r="L54" i="7"/>
  <c r="L56" i="7"/>
  <c r="L55" i="7"/>
  <c r="L57" i="7"/>
  <c r="L60" i="7"/>
  <c r="L58" i="7"/>
  <c r="F41" i="6"/>
  <c r="J42" i="6"/>
  <c r="J40" i="6"/>
  <c r="J37" i="6"/>
  <c r="F44" i="6"/>
  <c r="J36" i="6"/>
  <c r="F36" i="6"/>
  <c r="F40" i="6"/>
  <c r="J43" i="6"/>
  <c r="J38" i="6"/>
  <c r="V36" i="6"/>
  <c r="V41" i="6"/>
  <c r="V42" i="6"/>
  <c r="V38" i="6"/>
  <c r="V40" i="6"/>
  <c r="V43" i="6"/>
  <c r="V44" i="6"/>
  <c r="V39" i="6"/>
  <c r="V37" i="6"/>
  <c r="F38" i="6"/>
  <c r="F39" i="6"/>
  <c r="F42" i="6"/>
  <c r="J44" i="6"/>
  <c r="J39" i="6"/>
  <c r="F43" i="6"/>
  <c r="J41" i="6"/>
  <c r="R40" i="6"/>
  <c r="N44" i="6"/>
  <c r="N40" i="6"/>
  <c r="R36" i="6"/>
  <c r="R37" i="6"/>
  <c r="N43" i="6"/>
  <c r="R41" i="6"/>
  <c r="R43" i="6"/>
  <c r="R39" i="6"/>
  <c r="N38" i="6"/>
  <c r="N41" i="6"/>
  <c r="N37" i="6"/>
  <c r="N42" i="6"/>
  <c r="N36" i="6"/>
  <c r="R42" i="6"/>
  <c r="R44" i="6"/>
  <c r="R38" i="6"/>
  <c r="N39" i="6"/>
  <c r="K35" i="2"/>
  <c r="E23" i="2" l="1"/>
  <c r="F21" i="2"/>
  <c r="I40" i="2" l="1"/>
  <c r="I43" i="2"/>
  <c r="I42" i="2"/>
  <c r="I41" i="2"/>
  <c r="I39" i="2"/>
  <c r="I38" i="2"/>
  <c r="I37" i="2"/>
  <c r="I36" i="2"/>
  <c r="C2" i="3"/>
  <c r="C3" i="3" s="1"/>
  <c r="C4" i="3" s="1"/>
  <c r="C5" i="3" s="1"/>
  <c r="C6" i="3" s="1"/>
  <c r="C7" i="3" s="1"/>
  <c r="C8" i="3" s="1"/>
  <c r="C9" i="3" s="1"/>
  <c r="C10" i="3" s="1"/>
  <c r="C11" i="3" s="1"/>
  <c r="C12" i="3" s="1"/>
  <c r="C13" i="3" s="1"/>
  <c r="C14" i="3" s="1"/>
  <c r="C15" i="3" s="1"/>
  <c r="C16" i="3" s="1"/>
  <c r="C17" i="3" s="1"/>
  <c r="C18" i="3" s="1"/>
  <c r="E43" i="2"/>
  <c r="E42" i="2"/>
  <c r="E41" i="2"/>
  <c r="E40" i="2"/>
  <c r="E39" i="2"/>
  <c r="E38" i="2"/>
  <c r="E37" i="2"/>
  <c r="E36" i="2"/>
  <c r="D16" i="2"/>
  <c r="D25" i="2" s="1"/>
  <c r="I25" i="2" s="1"/>
  <c r="I30" i="2" s="1"/>
  <c r="K40" i="2" l="1"/>
  <c r="K39" i="2"/>
  <c r="K41" i="2"/>
  <c r="K43" i="2"/>
  <c r="K37" i="2"/>
  <c r="K42" i="2"/>
  <c r="K36" i="2"/>
  <c r="K38" i="2"/>
  <c r="E30" i="2"/>
  <c r="D30" i="2"/>
  <c r="D26" i="2"/>
  <c r="I26" i="2" s="1"/>
  <c r="J31" i="2" l="1"/>
  <c r="I31" i="2"/>
  <c r="J30" i="2"/>
  <c r="E31" i="2"/>
  <c r="D31" i="2"/>
  <c r="M43" i="2" s="1"/>
  <c r="M36" i="2" l="1"/>
  <c r="L35" i="2"/>
  <c r="M35" i="2"/>
  <c r="M40" i="2"/>
  <c r="M42" i="2"/>
  <c r="M38" i="2"/>
  <c r="M39" i="2"/>
  <c r="M41" i="2"/>
  <c r="M37" i="2"/>
  <c r="F35" i="2"/>
  <c r="J36" i="2"/>
  <c r="J39" i="2"/>
  <c r="J42" i="2"/>
  <c r="J40" i="2"/>
  <c r="J38" i="2"/>
  <c r="F38" i="2"/>
  <c r="J41" i="2"/>
  <c r="J43" i="2"/>
  <c r="J35" i="2"/>
  <c r="J37" i="2"/>
  <c r="F36" i="2"/>
  <c r="F37" i="2"/>
  <c r="F39" i="2"/>
  <c r="F41" i="2"/>
  <c r="F40" i="2"/>
  <c r="F42" i="2"/>
  <c r="F43" i="2"/>
  <c r="L36" i="2"/>
  <c r="L37" i="2"/>
  <c r="L38" i="2"/>
  <c r="L42" i="2"/>
  <c r="L39" i="2"/>
  <c r="L41" i="2"/>
  <c r="L40" i="2"/>
  <c r="L43" i="2"/>
</calcChain>
</file>

<file path=xl/sharedStrings.xml><?xml version="1.0" encoding="utf-8"?>
<sst xmlns="http://schemas.openxmlformats.org/spreadsheetml/2006/main" count="363" uniqueCount="169">
  <si>
    <t>Licensee Name</t>
  </si>
  <si>
    <t>Product Brand Name</t>
  </si>
  <si>
    <t>Product Model Name</t>
  </si>
  <si>
    <t>Specimens prepared by (name)</t>
  </si>
  <si>
    <t>Preparer email address</t>
  </si>
  <si>
    <t>Preparer will only be contacted in case there are questions about the specimens</t>
  </si>
  <si>
    <t>Start Date of Preparation</t>
  </si>
  <si>
    <t>End Date of Preparation</t>
  </si>
  <si>
    <t>Product Properties (from product TDS)</t>
  </si>
  <si>
    <t>Complete prior to specimen preparation</t>
  </si>
  <si>
    <t>Select Application Rate Units</t>
  </si>
  <si>
    <t>Application Rate</t>
  </si>
  <si>
    <t>Weight per gallon</t>
  </si>
  <si>
    <t>lbs/gal</t>
  </si>
  <si>
    <t>Weight per square foot</t>
  </si>
  <si>
    <t>lbs/sqft</t>
  </si>
  <si>
    <t>Specimen Information</t>
  </si>
  <si>
    <t>x (in)</t>
  </si>
  <si>
    <t>y (in)</t>
  </si>
  <si>
    <t xml:space="preserve">sq. ft. </t>
  </si>
  <si>
    <t>Specimen dimensions*</t>
  </si>
  <si>
    <t>*Dimensions only of coated area (exclude uncoated portions of substrate)</t>
  </si>
  <si>
    <t>Check: Minimum specimen size 
(4 in. x 6 in.) met?</t>
  </si>
  <si>
    <t>ounces</t>
  </si>
  <si>
    <t>grams</t>
  </si>
  <si>
    <t>Definitions:</t>
  </si>
  <si>
    <t>Panel ID</t>
  </si>
  <si>
    <t>Feedback</t>
  </si>
  <si>
    <t>RS1</t>
  </si>
  <si>
    <t>RS2</t>
  </si>
  <si>
    <t>RS3</t>
  </si>
  <si>
    <t>RS4</t>
  </si>
  <si>
    <t>RS5</t>
  </si>
  <si>
    <t>RS6</t>
  </si>
  <si>
    <t>RS7</t>
  </si>
  <si>
    <t>RS8</t>
  </si>
  <si>
    <t>RS9</t>
  </si>
  <si>
    <t>onomatopoeia</t>
  </si>
  <si>
    <t>Passing Praise</t>
  </si>
  <si>
    <t>Constructive Feedback</t>
  </si>
  <si>
    <t>Application Rate Units</t>
  </si>
  <si>
    <t>← Super</t>
  </si>
  <si>
    <t>→Nearly there</t>
  </si>
  <si>
    <r>
      <rPr>
        <sz val="11"/>
        <color theme="1"/>
        <rFont val="Calibri"/>
        <family val="2"/>
      </rPr>
      <t>ft</t>
    </r>
    <r>
      <rPr>
        <sz val="11"/>
        <color theme="1"/>
        <rFont val="Calibri"/>
        <family val="2"/>
      </rPr>
      <t>²/gal</t>
    </r>
  </si>
  <si>
    <t>← Fantastic</t>
  </si>
  <si>
    <t>→Not quite</t>
  </si>
  <si>
    <r>
      <rPr>
        <sz val="11"/>
        <color theme="1"/>
        <rFont val="Calibri"/>
        <family val="2"/>
      </rPr>
      <t>gallon per square (gal/100ft</t>
    </r>
    <r>
      <rPr>
        <sz val="11"/>
        <color theme="1"/>
        <rFont val="Calibri"/>
        <family val="2"/>
      </rPr>
      <t>²)</t>
    </r>
  </si>
  <si>
    <t>← You're Awesome</t>
  </si>
  <si>
    <t>→Wanna try that one again?</t>
  </si>
  <si>
    <t>mils (wet film thickness)</t>
  </si>
  <si>
    <t>← Way to Go</t>
  </si>
  <si>
    <t>→Better check this one</t>
  </si>
  <si>
    <t>← Perfect</t>
  </si>
  <si>
    <t>→Out of range</t>
  </si>
  <si>
    <t>← Not only beautiful, this is brilliant too</t>
  </si>
  <si>
    <t>→Not within the target</t>
  </si>
  <si>
    <t>← Great</t>
  </si>
  <si>
    <t>→Please retest</t>
  </si>
  <si>
    <r>
      <rPr>
        <sz val="12"/>
        <color theme="1"/>
        <rFont val="Calibri"/>
        <family val="2"/>
      </rPr>
      <t xml:space="preserve">← </t>
    </r>
    <r>
      <rPr>
        <sz val="12"/>
        <color theme="1"/>
        <rFont val="Calibri"/>
        <family val="2"/>
      </rPr>
      <t>That's a win</t>
    </r>
  </si>
  <si>
    <t>→A new sample may be needed</t>
  </si>
  <si>
    <t>← Super-Duper</t>
  </si>
  <si>
    <t>→Take another run</t>
  </si>
  <si>
    <t>← Tremendous</t>
  </si>
  <si>
    <t>→Try once more</t>
  </si>
  <si>
    <t>← Exactly right</t>
  </si>
  <si>
    <t>→Sorry, not quite within range</t>
  </si>
  <si>
    <t>← Nice going</t>
  </si>
  <si>
    <t>→Deviation is a little high on this one</t>
  </si>
  <si>
    <t>← Way to go</t>
  </si>
  <si>
    <t>→Unfortunatly we can't submit this one</t>
  </si>
  <si>
    <t>← Call this sample Goldilocks, this one is Just Right</t>
  </si>
  <si>
    <t>→Perhaps another go is in order</t>
  </si>
  <si>
    <t>← Another good one</t>
  </si>
  <si>
    <t>→Close, but no cigar</t>
  </si>
  <si>
    <t>← Executed with skill</t>
  </si>
  <si>
    <t>→Slightly out of bounds</t>
  </si>
  <si>
    <t>← You must have had an excellent teacher</t>
  </si>
  <si>
    <t>→You can do better</t>
  </si>
  <si>
    <t>← Do a little dance because this one is within spec.</t>
  </si>
  <si>
    <t>The final cumulative mass (wet) for each specimen must fall within the range below:</t>
  </si>
  <si>
    <t>20% Tolerance for cumulative mass:</t>
  </si>
  <si>
    <t>M1 = Specimen mass before first coat (after shaking off excess granules)</t>
  </si>
  <si>
    <t>M2 = Specimen mass following application of first coat (measured while still wet)</t>
  </si>
  <si>
    <t>M3 = M2-M1 = mass of first coat</t>
  </si>
  <si>
    <t>M5 = Specimen mass following application of second coat (measured while still wet)</t>
  </si>
  <si>
    <t>M6 = M5-M4 = mass of second coat</t>
  </si>
  <si>
    <t>M7 = M3+M6 = final cumulative mass (wet) of specimen</t>
  </si>
  <si>
    <t>M4 = Specimen mass before second coat (after first coat has dried for the legth of time specified by the application instructions)</t>
  </si>
  <si>
    <r>
      <rPr>
        <b/>
        <sz val="12"/>
        <color theme="1"/>
        <rFont val="Arial"/>
        <family val="2"/>
      </rPr>
      <t>M7</t>
    </r>
    <r>
      <rPr>
        <sz val="12"/>
        <color theme="1"/>
        <rFont val="Arial"/>
        <family val="2"/>
      </rPr>
      <t xml:space="preserve"> - Min</t>
    </r>
  </si>
  <si>
    <r>
      <rPr>
        <b/>
        <sz val="12"/>
        <color theme="1"/>
        <rFont val="Arial"/>
        <family val="2"/>
      </rPr>
      <t>M7</t>
    </r>
    <r>
      <rPr>
        <sz val="12"/>
        <color theme="1"/>
        <rFont val="Arial"/>
        <family val="2"/>
      </rPr>
      <t xml:space="preserve"> - Max</t>
    </r>
  </si>
  <si>
    <t>Specimen mass before first coat  
M1 (g)</t>
  </si>
  <si>
    <t>Specimen mass following first coat application (wet)
M2 (g)</t>
  </si>
  <si>
    <t>First coat mass (wet) 
M3 (g)</t>
  </si>
  <si>
    <t>Specimen mass before second coat  
M4 (g)</t>
  </si>
  <si>
    <t>Specimen mass following second coat application (wet)
M5 (g)</t>
  </si>
  <si>
    <t>Second coat mass (wet) 
M6 (g)</t>
  </si>
  <si>
    <t>Final cumulative mass (wet)
M7 (g)</t>
  </si>
  <si>
    <t>Is the final cumulative mass (wet) (M7) within 20% of target?</t>
  </si>
  <si>
    <t>gallon per square (gal/100ft²)</t>
  </si>
  <si>
    <r>
      <rPr>
        <b/>
        <sz val="12"/>
        <color theme="1"/>
        <rFont val="Arial"/>
        <family val="2"/>
      </rPr>
      <t>M7:</t>
    </r>
    <r>
      <rPr>
        <sz val="12"/>
        <color theme="1"/>
        <rFont val="Arial"/>
        <family val="2"/>
      </rPr>
      <t xml:space="preserve"> Target cumulative mass of all combined coats (wet) (i.e., sum of first and second coats):
</t>
    </r>
  </si>
  <si>
    <t>Is the first coat mass (wet) within 20% of target for individual coat?</t>
  </si>
  <si>
    <r>
      <rPr>
        <b/>
        <sz val="12"/>
        <color theme="1"/>
        <rFont val="Arial"/>
        <family val="2"/>
      </rPr>
      <t>For Reference:</t>
    </r>
    <r>
      <rPr>
        <sz val="12"/>
        <color theme="1"/>
        <rFont val="Arial"/>
        <family val="2"/>
      </rPr>
      <t xml:space="preserve"> Target mass of each individual coat (wet) (i.e., 1/2 the target cumulative mass):</t>
    </r>
  </si>
  <si>
    <t>The mass (wet) of each individual coat should fall within the range below:</t>
  </si>
  <si>
    <t>20% Tolerance for individual coat mass:</t>
  </si>
  <si>
    <r>
      <rPr>
        <b/>
        <sz val="12"/>
        <color theme="1"/>
        <rFont val="Arial"/>
        <family val="2"/>
      </rPr>
      <t>Individual Coat</t>
    </r>
    <r>
      <rPr>
        <sz val="12"/>
        <color theme="1"/>
        <rFont val="Arial"/>
        <family val="2"/>
      </rPr>
      <t xml:space="preserve"> - Min</t>
    </r>
  </si>
  <si>
    <r>
      <rPr>
        <b/>
        <sz val="12"/>
        <color theme="1"/>
        <rFont val="Arial"/>
        <family val="2"/>
      </rPr>
      <t>Individual Coat</t>
    </r>
    <r>
      <rPr>
        <sz val="12"/>
        <color theme="1"/>
        <rFont val="Arial"/>
        <family val="2"/>
      </rPr>
      <t xml:space="preserve"> - Max</t>
    </r>
  </si>
  <si>
    <r>
      <rPr>
        <b/>
        <sz val="12"/>
        <color theme="1"/>
        <rFont val="Arial"/>
        <family val="2"/>
      </rPr>
      <t>M3:</t>
    </r>
    <r>
      <rPr>
        <sz val="12"/>
        <color theme="1"/>
        <rFont val="Arial"/>
        <family val="2"/>
      </rPr>
      <t xml:space="preserve"> Target mass of top coat (wet):
</t>
    </r>
  </si>
  <si>
    <r>
      <rPr>
        <b/>
        <sz val="12"/>
        <color theme="1"/>
        <rFont val="Arial"/>
        <family val="2"/>
      </rPr>
      <t>M3</t>
    </r>
    <r>
      <rPr>
        <sz val="12"/>
        <color theme="1"/>
        <rFont val="Arial"/>
        <family val="2"/>
      </rPr>
      <t xml:space="preserve"> - Min</t>
    </r>
  </si>
  <si>
    <r>
      <rPr>
        <b/>
        <sz val="12"/>
        <color theme="1"/>
        <rFont val="Arial"/>
        <family val="2"/>
      </rPr>
      <t>M3</t>
    </r>
    <r>
      <rPr>
        <sz val="12"/>
        <color theme="1"/>
        <rFont val="Arial"/>
        <family val="2"/>
      </rPr>
      <t xml:space="preserve"> - Max</t>
    </r>
  </si>
  <si>
    <t>M1 = Specimen mass before top coat (after shaking off excess granules)</t>
  </si>
  <si>
    <t>20% Tolerance for top coat mass:</t>
  </si>
  <si>
    <t>M2 = Specimen mass following application of top coat (measured while still wet)</t>
  </si>
  <si>
    <t>M3 = M2-M1 = mass of top coat</t>
  </si>
  <si>
    <t>Specimen mass before top coat  
M1 (g)</t>
  </si>
  <si>
    <t>Specimen mass following top coat application
M2 (g)</t>
  </si>
  <si>
    <t>Top coat mass 
M3 (g)</t>
  </si>
  <si>
    <t>Is the top coat mass (M3) within 20% of target?</t>
  </si>
  <si>
    <t>Is the second coat mass (wet) within 20% of target for individual coat?</t>
  </si>
  <si>
    <t>Specimen mass before third coat  
M7 (g)</t>
  </si>
  <si>
    <t>Specimen mass following third coat application (wet)
M8 (g)</t>
  </si>
  <si>
    <t>Third coat mass (wet) 
M9 (g)</t>
  </si>
  <si>
    <t>Is the third coat mass (wet) within 20% of target for individual coat?</t>
  </si>
  <si>
    <t>Specimen mass before fourth coat  
M10 (g)</t>
  </si>
  <si>
    <t>Specimen mass following fourth coat application (wet)
M11 (g)</t>
  </si>
  <si>
    <t>Fourth coat mass (wet) 
M12 (g)</t>
  </si>
  <si>
    <t>Is the fourth coat mass (wet) within 20% of target for individual coat?</t>
  </si>
  <si>
    <t>Specimen mass before fifth coat  
M13 (g)</t>
  </si>
  <si>
    <t>Specimen mass following fifth coat application (wet)
M14 (g)</t>
  </si>
  <si>
    <t>Fifth coat mass (wet) 
M15 (g)</t>
  </si>
  <si>
    <t>Is the fifth coat mass (wet) within 20% of target for individual coat?</t>
  </si>
  <si>
    <t>Final cumulative mass (wet)
M16 (g)</t>
  </si>
  <si>
    <t>Is the final cumulative mass (wet) (M16) within 20% of target?</t>
  </si>
  <si>
    <t>M7 = Specimen mass before third coat (after second coat has dried for the legth of time specified by the application instructions)</t>
  </si>
  <si>
    <t>M10 = Specimen mass before fourth coat (after third coat has dried for the legth of time specified by the application instructions)</t>
  </si>
  <si>
    <t>M13 = Specimen mass before fifth coat (after fourth coat has dried for the legth of time specified by the application instructions)</t>
  </si>
  <si>
    <t>M8 = Specimen mass following application of third coat (measured while still wet)</t>
  </si>
  <si>
    <t>M11 = Specimen mass following application of fourth coat (measured while still wet)</t>
  </si>
  <si>
    <t>M14 = Specimen mass following application of fifth coat (measured while still wet)</t>
  </si>
  <si>
    <t>M9 = M8-M7 = mass of third coat</t>
  </si>
  <si>
    <t>M12 = M11-M10 = mass of fourth coat</t>
  </si>
  <si>
    <t>M15 = M14-M13 = mass of fifth coat</t>
  </si>
  <si>
    <t>M16 = M3+M6+M9+M12+M15 = final cumulative mass (wet) of specimen</t>
  </si>
  <si>
    <t>Number of Coats</t>
  </si>
  <si>
    <t>CRRC Rough Substrates Reporting Sheet: 3+ Coats</t>
  </si>
  <si>
    <r>
      <rPr>
        <b/>
        <sz val="12"/>
        <color rgb="FFC00000"/>
        <rFont val="Arial"/>
        <family val="2"/>
      </rPr>
      <t>Note</t>
    </r>
    <r>
      <rPr>
        <sz val="12"/>
        <color rgb="FFC00000"/>
        <rFont val="Arial"/>
        <family val="2"/>
      </rPr>
      <t xml:space="preserve">: This tool accomodates up to 5 coats. Be sure to enter the number of coats required in cell H24. Once the measurements for each coat have been entered, column W will show the cumulative mass of all coats and column X will indicate whether the specimens are in tolerance.  </t>
    </r>
  </si>
  <si>
    <t>CRRC Rough Substrates Reporting Sheet: 2 coat applications</t>
  </si>
  <si>
    <t>CRRC Rough Substrates Reporting Sheet: 1 coat applications</t>
  </si>
  <si>
    <t>The  top coat mass (wet) for each specimen must fall within the range below:</t>
  </si>
  <si>
    <t>Test Company</t>
  </si>
  <si>
    <t>Test Product</t>
  </si>
  <si>
    <t>Test Model</t>
  </si>
  <si>
    <t>Audrey</t>
  </si>
  <si>
    <t>Audrey@coolroofs.org</t>
  </si>
  <si>
    <t>First Coat Properites</t>
  </si>
  <si>
    <t>Second Coat Properites</t>
  </si>
  <si>
    <t>CRRC Rough Substrates Reporting Sheet: 2 coat applications (DIFFERENT APPLICATION RATE)</t>
  </si>
  <si>
    <t xml:space="preserve">Note: This tool is ONLY for products that are applied in two coats with DIFFERENT APPLICATION RATES (e.g., 4 gal/square first coat and 2 gal/square second coat). For two coats with the same application rate, use tab 3 (2 Coats Reporting Tool). 							
							</t>
  </si>
  <si>
    <t>Target Mass of First Coat</t>
  </si>
  <si>
    <t>Target Mass of Second Coat</t>
  </si>
  <si>
    <t>Target mass of first coat (wet)</t>
  </si>
  <si>
    <t>Target mass of second coat (wet)</t>
  </si>
  <si>
    <t>The mass (wet) of first coat should fall within the range below:</t>
  </si>
  <si>
    <t>20% Tolerance for first coat mass:</t>
  </si>
  <si>
    <r>
      <rPr>
        <b/>
        <i/>
        <sz val="12"/>
        <color theme="1"/>
        <rFont val="Arial"/>
        <family val="2"/>
      </rPr>
      <t>First Coat</t>
    </r>
    <r>
      <rPr>
        <i/>
        <sz val="12"/>
        <color theme="1"/>
        <rFont val="Arial"/>
        <family val="2"/>
      </rPr>
      <t xml:space="preserve"> - Min</t>
    </r>
  </si>
  <si>
    <r>
      <rPr>
        <b/>
        <i/>
        <sz val="12"/>
        <color theme="1"/>
        <rFont val="Arial"/>
        <family val="2"/>
      </rPr>
      <t>First Coat</t>
    </r>
    <r>
      <rPr>
        <i/>
        <sz val="12"/>
        <color theme="1"/>
        <rFont val="Arial"/>
        <family val="2"/>
      </rPr>
      <t xml:space="preserve"> - Max</t>
    </r>
  </si>
  <si>
    <t>The mass (wet) of second coat should fall within the range below:</t>
  </si>
  <si>
    <t>20% Tolerance for second coat mass:</t>
  </si>
  <si>
    <r>
      <rPr>
        <b/>
        <i/>
        <sz val="12"/>
        <color theme="1"/>
        <rFont val="Arial"/>
        <family val="2"/>
      </rPr>
      <t>Second Coat</t>
    </r>
    <r>
      <rPr>
        <i/>
        <sz val="12"/>
        <color theme="1"/>
        <rFont val="Arial"/>
        <family val="2"/>
      </rPr>
      <t xml:space="preserve"> - Min</t>
    </r>
  </si>
  <si>
    <r>
      <rPr>
        <b/>
        <i/>
        <sz val="12"/>
        <color theme="1"/>
        <rFont val="Arial"/>
        <family val="2"/>
      </rPr>
      <t>Second Coat</t>
    </r>
    <r>
      <rPr>
        <i/>
        <sz val="12"/>
        <color theme="1"/>
        <rFont val="Arial"/>
        <family val="2"/>
      </rPr>
      <t xml:space="preserve"> - Max</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</si>
</sst>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0.0000"/>
  </numFmts>
  <fonts count="18" x14ac:knownFonts="1">
    <font>
      <sz val="12"/>
      <color theme="1"/>
      <name val="Arial"/>
    </font>
    <font>
      <b/>
      <sz val="14"/>
      <color theme="1"/>
      <name val="Arial"/>
      <family val="2"/>
    </font>
    <font>
      <sz val="12"/>
      <name val="Arial"/>
      <family val="2"/>
    </font>
    <font>
      <i/>
      <sz val="12"/>
      <color theme="1"/>
      <name val="Arial"/>
      <family val="2"/>
    </font>
    <font>
      <b/>
      <sz val="12"/>
      <color theme="1"/>
      <name val="Arial"/>
      <family val="2"/>
    </font>
    <font>
      <b/>
      <sz val="12"/>
      <color theme="1"/>
      <name val="Calibri"/>
      <family val="2"/>
    </font>
    <font>
      <sz val="12"/>
      <color theme="1"/>
      <name val="Calibri"/>
      <family val="2"/>
    </font>
    <font>
      <sz val="11"/>
      <color theme="1"/>
      <name val="Calibri"/>
      <family val="2"/>
    </font>
    <font>
      <sz val="12"/>
      <color theme="1"/>
      <name val="Arial"/>
      <family val="2"/>
    </font>
    <font>
      <sz val="12"/>
      <color rgb="FFFF0000"/>
      <name val="Arial"/>
      <family val="2"/>
    </font>
    <font>
      <strike/>
      <sz val="12"/>
      <color theme="1"/>
      <name val="Arial"/>
      <family val="2"/>
    </font>
    <font>
      <b/>
      <sz val="12"/>
      <color rgb="FFFF0000"/>
      <name val="Arial"/>
      <family val="2"/>
    </font>
    <font>
      <u/>
      <sz val="12"/>
      <color theme="10"/>
      <name val="Arial"/>
      <family val="2"/>
    </font>
    <font>
      <sz val="12"/>
      <color rgb="FFC00000"/>
      <name val="Arial"/>
      <family val="2"/>
    </font>
    <font>
      <b/>
      <sz val="12"/>
      <color rgb="FFC00000"/>
      <name val="Arial"/>
      <family val="2"/>
    </font>
    <font>
      <b/>
      <sz val="14"/>
      <color rgb="FFC00000"/>
      <name val="Arial"/>
      <family val="2"/>
    </font>
    <font>
      <b/>
      <i/>
      <sz val="12"/>
      <color theme="1"/>
      <name val="Arial"/>
      <family val="2"/>
    </font>
    <font>
      <i/>
      <sz val="12"/>
      <name val="Arial"/>
      <family val="2"/>
    </font>
  </fonts>
  <fills count="5">
    <fill>
      <patternFill patternType="none"/>
    </fill>
    <fill>
      <patternFill patternType="gray125"/>
    </fill>
    <fill>
      <patternFill patternType="solid">
        <fgColor rgb="FFFEF2CB"/>
        <bgColor rgb="FFFEF2CB"/>
      </patternFill>
    </fill>
    <fill>
      <patternFill patternType="solid">
        <fgColor rgb="FFECECEC"/>
        <bgColor rgb="FFECECEC"/>
      </patternFill>
    </fill>
    <fill>
      <patternFill patternType="solid">
        <fgColor rgb="FFE7E6E6"/>
        <bgColor rgb="FFE7E6E6"/>
      </patternFill>
    </fill>
  </fills>
  <borders count="58">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rgb="FF000000"/>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rgb="FF000000"/>
      </top>
      <bottom style="thin">
        <color rgb="FF000000"/>
      </bottom>
      <diagonal/>
    </border>
    <border>
      <left/>
      <right style="medium">
        <color indexed="64"/>
      </right>
      <top/>
      <bottom/>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style="thin">
        <color rgb="FF000000"/>
      </right>
      <top/>
      <bottom style="medium">
        <color indexed="64"/>
      </bottom>
      <diagonal/>
    </border>
    <border>
      <left style="thin">
        <color indexed="64"/>
      </left>
      <right style="medium">
        <color indexed="64"/>
      </right>
      <top style="thin">
        <color indexed="64"/>
      </top>
      <bottom style="medium">
        <color indexed="64"/>
      </bottom>
      <diagonal/>
    </border>
    <border>
      <left/>
      <right style="thin">
        <color rgb="FF000000"/>
      </right>
      <top style="medium">
        <color indexed="64"/>
      </top>
      <bottom/>
      <diagonal/>
    </border>
    <border>
      <left style="thin">
        <color rgb="FF000000"/>
      </left>
      <right/>
      <top style="medium">
        <color indexed="64"/>
      </top>
      <bottom style="thin">
        <color rgb="FF000000"/>
      </bottom>
      <diagonal/>
    </border>
    <border>
      <left style="thin">
        <color indexed="64"/>
      </left>
      <right style="medium">
        <color indexed="64"/>
      </right>
      <top style="medium">
        <color indexed="64"/>
      </top>
      <bottom style="thin">
        <color indexed="64"/>
      </bottom>
      <diagonal/>
    </border>
    <border>
      <left style="thin">
        <color rgb="FF000000"/>
      </left>
      <right/>
      <top style="thin">
        <color rgb="FF000000"/>
      </top>
      <bottom style="medium">
        <color indexed="64"/>
      </bottom>
      <diagonal/>
    </border>
  </borders>
  <cellStyleXfs count="3">
    <xf numFmtId="0" fontId="0" fillId="0" borderId="0"/>
    <xf numFmtId="0" fontId="8" fillId="0" borderId="0"/>
    <xf numFmtId="0" fontId="12" fillId="0" borderId="0" applyNumberFormat="0" applyFill="0" applyBorder="0" applyAlignment="0" applyProtection="0"/>
  </cellStyleXfs>
  <cellXfs count="217">
    <xf numFmtId="0" fontId="0" fillId="0" borderId="0" xfId="0"/>
    <xf numFmtId="0" fontId="1" fillId="0" borderId="0" xfId="0" applyFont="1"/>
    <xf numFmtId="0" fontId="0" fillId="0" borderId="0" xfId="0" applyAlignment="1">
      <alignment horizontal="center"/>
    </xf>
    <xf numFmtId="0" fontId="0" fillId="0" borderId="0" xfId="0" applyAlignment="1">
      <alignment vertical="center"/>
    </xf>
    <xf numFmtId="0" fontId="3" fillId="0" borderId="0" xfId="0" applyFont="1"/>
    <xf numFmtId="164" fontId="0" fillId="0" borderId="0" xfId="0" applyNumberFormat="1"/>
    <xf numFmtId="165" fontId="0" fillId="0" borderId="0" xfId="0" applyNumberFormat="1"/>
    <xf numFmtId="0" fontId="3" fillId="0" borderId="7" xfId="0" applyFont="1" applyBorder="1"/>
    <xf numFmtId="166" fontId="0" fillId="3" borderId="10" xfId="0" applyNumberFormat="1" applyFill="1" applyBorder="1"/>
    <xf numFmtId="0" fontId="4" fillId="0" borderId="0" xfId="0" applyFont="1"/>
    <xf numFmtId="0" fontId="0" fillId="0" borderId="10" xfId="0" applyBorder="1" applyAlignment="1">
      <alignment horizontal="center"/>
    </xf>
    <xf numFmtId="166" fontId="0" fillId="0" borderId="0" xfId="0" applyNumberFormat="1"/>
    <xf numFmtId="0" fontId="4" fillId="4" borderId="10" xfId="0" applyFont="1" applyFill="1" applyBorder="1" applyAlignment="1">
      <alignment horizontal="center" vertical="center"/>
    </xf>
    <xf numFmtId="2" fontId="0" fillId="4" borderId="10" xfId="0" applyNumberFormat="1" applyFill="1" applyBorder="1"/>
    <xf numFmtId="2" fontId="0" fillId="0" borderId="0" xfId="0" applyNumberFormat="1"/>
    <xf numFmtId="2" fontId="0" fillId="4" borderId="10" xfId="0" applyNumberFormat="1" applyFill="1" applyBorder="1" applyAlignment="1">
      <alignment horizontal="center"/>
    </xf>
    <xf numFmtId="2" fontId="4" fillId="4" borderId="10" xfId="0" applyNumberFormat="1" applyFont="1" applyFill="1" applyBorder="1" applyAlignment="1">
      <alignment horizontal="center"/>
    </xf>
    <xf numFmtId="0" fontId="0" fillId="0" borderId="10" xfId="0" applyBorder="1" applyAlignment="1">
      <alignment horizontal="center" vertical="center"/>
    </xf>
    <xf numFmtId="0" fontId="4" fillId="0" borderId="0" xfId="0" applyFont="1" applyAlignment="1">
      <alignment horizontal="right"/>
    </xf>
    <xf numFmtId="0" fontId="0" fillId="2" borderId="10" xfId="0" applyFill="1" applyBorder="1" applyAlignment="1">
      <alignment horizontal="center"/>
    </xf>
    <xf numFmtId="2" fontId="0" fillId="4" borderId="15" xfId="0" applyNumberFormat="1" applyFill="1" applyBorder="1" applyAlignment="1">
      <alignment vertical="center"/>
    </xf>
    <xf numFmtId="2" fontId="4" fillId="4" borderId="6" xfId="0" applyNumberFormat="1" applyFont="1" applyFill="1" applyBorder="1" applyAlignment="1">
      <alignment horizontal="center" vertical="center"/>
    </xf>
    <xf numFmtId="0" fontId="4" fillId="4" borderId="10" xfId="0" applyFont="1" applyFill="1" applyBorder="1" applyAlignment="1">
      <alignment horizontal="left" vertical="center" wrapText="1"/>
    </xf>
    <xf numFmtId="2" fontId="0" fillId="4" borderId="16" xfId="0" applyNumberFormat="1" applyFill="1" applyBorder="1" applyAlignment="1">
      <alignment vertical="center"/>
    </xf>
    <xf numFmtId="0" fontId="5" fillId="0" borderId="0" xfId="0" applyFont="1"/>
    <xf numFmtId="0" fontId="6" fillId="0" borderId="0" xfId="0" applyFont="1"/>
    <xf numFmtId="0" fontId="7" fillId="0" borderId="0" xfId="0" applyFont="1"/>
    <xf numFmtId="0" fontId="8" fillId="0" borderId="0" xfId="0" applyFont="1"/>
    <xf numFmtId="0" fontId="9" fillId="0" borderId="0" xfId="0" applyFont="1"/>
    <xf numFmtId="165" fontId="9" fillId="0" borderId="0" xfId="0" applyNumberFormat="1" applyFont="1"/>
    <xf numFmtId="0" fontId="2" fillId="0" borderId="0" xfId="0" applyFont="1"/>
    <xf numFmtId="2" fontId="4" fillId="0" borderId="0" xfId="0" applyNumberFormat="1" applyFont="1" applyAlignment="1">
      <alignment horizontal="center"/>
    </xf>
    <xf numFmtId="2" fontId="8" fillId="0" borderId="10" xfId="0" applyNumberFormat="1" applyFont="1" applyBorder="1" applyAlignment="1">
      <alignment horizontal="center"/>
    </xf>
    <xf numFmtId="0" fontId="8" fillId="0" borderId="10" xfId="0" applyFont="1" applyBorder="1" applyAlignment="1">
      <alignment horizontal="center"/>
    </xf>
    <xf numFmtId="0" fontId="8" fillId="0" borderId="0" xfId="0" applyFont="1" applyAlignment="1">
      <alignment horizontal="center"/>
    </xf>
    <xf numFmtId="0" fontId="8" fillId="0" borderId="1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4" xfId="0" applyFont="1" applyBorder="1" applyAlignment="1">
      <alignment horizontal="center" vertical="center" wrapText="1"/>
    </xf>
    <xf numFmtId="0" fontId="4" fillId="0" borderId="0" xfId="0" applyFont="1" applyAlignment="1">
      <alignment horizontal="center" vertical="center"/>
    </xf>
    <xf numFmtId="0" fontId="0" fillId="0" borderId="4" xfId="0" applyBorder="1" applyAlignment="1">
      <alignment horizontal="center"/>
    </xf>
    <xf numFmtId="164" fontId="0" fillId="0" borderId="0" xfId="0" applyNumberFormat="1" applyAlignment="1">
      <alignment horizontal="center" vertical="center"/>
    </xf>
    <xf numFmtId="0" fontId="0" fillId="0" borderId="17" xfId="0" applyBorder="1" applyAlignment="1">
      <alignment horizontal="center"/>
    </xf>
    <xf numFmtId="166" fontId="0" fillId="4" borderId="17" xfId="0" applyNumberFormat="1" applyFill="1" applyBorder="1" applyAlignment="1">
      <alignment horizontal="center" vertical="center"/>
    </xf>
    <xf numFmtId="0" fontId="10" fillId="0" borderId="0" xfId="0" applyFont="1"/>
    <xf numFmtId="2" fontId="8" fillId="0" borderId="0" xfId="0" applyNumberFormat="1" applyFont="1"/>
    <xf numFmtId="2" fontId="0" fillId="4" borderId="17" xfId="0" applyNumberFormat="1" applyFill="1" applyBorder="1"/>
    <xf numFmtId="0" fontId="8" fillId="0" borderId="6" xfId="0" applyFont="1" applyBorder="1" applyAlignment="1">
      <alignment horizontal="center" vertical="center" wrapText="1"/>
    </xf>
    <xf numFmtId="0" fontId="8" fillId="0" borderId="19" xfId="0" applyFont="1" applyBorder="1" applyAlignment="1">
      <alignment horizontal="center" vertical="center" wrapText="1"/>
    </xf>
    <xf numFmtId="0" fontId="0" fillId="0" borderId="19" xfId="0" applyBorder="1"/>
    <xf numFmtId="0" fontId="8" fillId="0" borderId="24" xfId="0" applyFont="1" applyBorder="1" applyAlignment="1">
      <alignment horizontal="center" vertical="center" wrapText="1"/>
    </xf>
    <xf numFmtId="2" fontId="0" fillId="4" borderId="25" xfId="0" applyNumberFormat="1" applyFill="1" applyBorder="1" applyAlignment="1">
      <alignment vertical="center"/>
    </xf>
    <xf numFmtId="2" fontId="0" fillId="4" borderId="26" xfId="0" applyNumberFormat="1" applyFill="1" applyBorder="1" applyAlignment="1">
      <alignment vertical="center"/>
    </xf>
    <xf numFmtId="0" fontId="8" fillId="0" borderId="18" xfId="0" applyFont="1" applyBorder="1" applyAlignment="1">
      <alignment horizontal="center" vertical="center" wrapText="1"/>
    </xf>
    <xf numFmtId="0" fontId="0" fillId="0" borderId="18" xfId="0" applyBorder="1"/>
    <xf numFmtId="2" fontId="0" fillId="2" borderId="4" xfId="0" applyNumberFormat="1" applyFill="1" applyBorder="1" applyAlignment="1" applyProtection="1">
      <alignment vertical="center"/>
      <protection locked="0"/>
    </xf>
    <xf numFmtId="0" fontId="0" fillId="2" borderId="10" xfId="0" applyFill="1" applyBorder="1" applyAlignment="1" applyProtection="1">
      <alignment vertical="center"/>
      <protection locked="0"/>
    </xf>
    <xf numFmtId="164" fontId="0" fillId="2" borderId="10" xfId="0" applyNumberFormat="1" applyFill="1" applyBorder="1" applyAlignment="1" applyProtection="1">
      <alignment horizontal="center" vertical="center"/>
      <protection locked="0"/>
    </xf>
    <xf numFmtId="164" fontId="0" fillId="2" borderId="4" xfId="0" applyNumberFormat="1" applyFill="1" applyBorder="1" applyAlignment="1" applyProtection="1">
      <alignment horizontal="center" vertical="center"/>
      <protection locked="0"/>
    </xf>
    <xf numFmtId="2" fontId="0" fillId="2" borderId="10" xfId="0" applyNumberFormat="1" applyFill="1" applyBorder="1" applyAlignment="1" applyProtection="1">
      <alignment vertical="center"/>
      <protection locked="0"/>
    </xf>
    <xf numFmtId="2" fontId="0" fillId="2" borderId="6" xfId="0" applyNumberFormat="1" applyFill="1" applyBorder="1" applyAlignment="1" applyProtection="1">
      <alignment vertical="center"/>
      <protection locked="0"/>
    </xf>
    <xf numFmtId="2" fontId="4" fillId="4" borderId="10" xfId="0" applyNumberFormat="1" applyFont="1" applyFill="1" applyBorder="1"/>
    <xf numFmtId="2" fontId="4" fillId="4" borderId="17" xfId="0" applyNumberFormat="1" applyFont="1" applyFill="1" applyBorder="1"/>
    <xf numFmtId="0" fontId="4" fillId="0" borderId="27" xfId="0" applyFont="1" applyBorder="1" applyAlignment="1">
      <alignment horizontal="center" vertical="center" wrapText="1"/>
    </xf>
    <xf numFmtId="2" fontId="4" fillId="4" borderId="28" xfId="0" applyNumberFormat="1" applyFont="1" applyFill="1" applyBorder="1" applyAlignment="1">
      <alignment vertical="center"/>
    </xf>
    <xf numFmtId="0" fontId="4" fillId="0" borderId="2" xfId="0" applyFont="1" applyBorder="1" applyAlignment="1">
      <alignment horizontal="center" vertical="center" wrapText="1"/>
    </xf>
    <xf numFmtId="0" fontId="1" fillId="0" borderId="0" xfId="1" applyFont="1"/>
    <xf numFmtId="0" fontId="8" fillId="0" borderId="0" xfId="1"/>
    <xf numFmtId="0" fontId="8" fillId="0" borderId="0" xfId="1" applyAlignment="1">
      <alignment horizontal="center"/>
    </xf>
    <xf numFmtId="0" fontId="8" fillId="0" borderId="0" xfId="1" applyAlignment="1">
      <alignment vertical="center"/>
    </xf>
    <xf numFmtId="0" fontId="3" fillId="0" borderId="0" xfId="1" applyFont="1"/>
    <xf numFmtId="164" fontId="8" fillId="0" borderId="0" xfId="1" applyNumberFormat="1"/>
    <xf numFmtId="165" fontId="8" fillId="0" borderId="0" xfId="1" applyNumberFormat="1"/>
    <xf numFmtId="0" fontId="3" fillId="0" borderId="7" xfId="1" applyFont="1" applyBorder="1"/>
    <xf numFmtId="166" fontId="8" fillId="3" borderId="10" xfId="1" applyNumberFormat="1" applyFill="1" applyBorder="1"/>
    <xf numFmtId="0" fontId="4" fillId="0" borderId="0" xfId="1" applyFont="1"/>
    <xf numFmtId="0" fontId="8" fillId="0" borderId="10" xfId="1" applyBorder="1" applyAlignment="1">
      <alignment horizontal="center"/>
    </xf>
    <xf numFmtId="166" fontId="8" fillId="4" borderId="10" xfId="1" applyNumberFormat="1" applyFill="1" applyBorder="1" applyAlignment="1">
      <alignment horizontal="center" vertical="center"/>
    </xf>
    <xf numFmtId="166" fontId="8" fillId="0" borderId="0" xfId="1" applyNumberFormat="1"/>
    <xf numFmtId="0" fontId="4" fillId="4" borderId="10" xfId="1" applyFont="1" applyFill="1" applyBorder="1" applyAlignment="1">
      <alignment horizontal="center" vertical="center"/>
    </xf>
    <xf numFmtId="2" fontId="8" fillId="4" borderId="10" xfId="1" applyNumberFormat="1" applyFill="1" applyBorder="1"/>
    <xf numFmtId="2" fontId="8" fillId="0" borderId="0" xfId="1" applyNumberFormat="1"/>
    <xf numFmtId="2" fontId="8" fillId="0" borderId="10" xfId="1" applyNumberFormat="1" applyBorder="1" applyAlignment="1">
      <alignment horizontal="center"/>
    </xf>
    <xf numFmtId="2" fontId="8" fillId="4" borderId="10" xfId="1" applyNumberFormat="1" applyFill="1" applyBorder="1" applyAlignment="1">
      <alignment horizontal="center"/>
    </xf>
    <xf numFmtId="2" fontId="4" fillId="4" borderId="10" xfId="1" applyNumberFormat="1" applyFont="1" applyFill="1" applyBorder="1" applyAlignment="1">
      <alignment horizontal="center"/>
    </xf>
    <xf numFmtId="0" fontId="8" fillId="0" borderId="10" xfId="1" applyBorder="1" applyAlignment="1">
      <alignment horizontal="center" vertical="center"/>
    </xf>
    <xf numFmtId="0" fontId="8" fillId="0" borderId="10" xfId="1" applyBorder="1" applyAlignment="1">
      <alignment horizontal="center" vertical="center" wrapText="1"/>
    </xf>
    <xf numFmtId="0" fontId="8" fillId="0" borderId="4" xfId="1" applyBorder="1" applyAlignment="1">
      <alignment horizontal="center" vertical="center" wrapText="1"/>
    </xf>
    <xf numFmtId="0" fontId="8" fillId="0" borderId="14" xfId="1" applyBorder="1" applyAlignment="1">
      <alignment horizontal="center" vertical="center" wrapText="1"/>
    </xf>
    <xf numFmtId="0" fontId="8" fillId="0" borderId="6" xfId="1" applyBorder="1" applyAlignment="1">
      <alignment horizontal="center" vertical="center" wrapText="1"/>
    </xf>
    <xf numFmtId="0" fontId="4" fillId="0" borderId="0" xfId="1" applyFont="1" applyAlignment="1">
      <alignment horizontal="right"/>
    </xf>
    <xf numFmtId="2" fontId="8" fillId="4" borderId="15" xfId="1" applyNumberFormat="1" applyFill="1" applyBorder="1" applyAlignment="1">
      <alignment vertical="center"/>
    </xf>
    <xf numFmtId="2" fontId="4" fillId="4" borderId="6" xfId="1" applyNumberFormat="1" applyFont="1" applyFill="1" applyBorder="1" applyAlignment="1">
      <alignment horizontal="center" vertical="center"/>
    </xf>
    <xf numFmtId="0" fontId="4" fillId="4" borderId="10" xfId="1" applyFont="1" applyFill="1" applyBorder="1" applyAlignment="1">
      <alignment horizontal="left" vertical="center" wrapText="1"/>
    </xf>
    <xf numFmtId="2" fontId="8" fillId="4" borderId="16" xfId="1" applyNumberFormat="1" applyFill="1" applyBorder="1" applyAlignment="1">
      <alignment vertical="center"/>
    </xf>
    <xf numFmtId="0" fontId="11" fillId="0" borderId="0" xfId="0" applyFont="1"/>
    <xf numFmtId="0" fontId="0" fillId="0" borderId="29" xfId="0" applyBorder="1" applyAlignment="1">
      <alignment horizontal="center" vertical="center"/>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2" fontId="4" fillId="4" borderId="17" xfId="0" applyNumberFormat="1" applyFont="1" applyFill="1" applyBorder="1" applyAlignment="1">
      <alignment horizontal="center" vertical="center"/>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2" fontId="4" fillId="4" borderId="34" xfId="0" applyNumberFormat="1" applyFont="1" applyFill="1" applyBorder="1" applyAlignment="1">
      <alignment vertical="center"/>
    </xf>
    <xf numFmtId="2" fontId="4" fillId="4" borderId="35" xfId="0" applyNumberFormat="1" applyFont="1" applyFill="1" applyBorder="1" applyAlignment="1">
      <alignment vertical="center"/>
    </xf>
    <xf numFmtId="2" fontId="4" fillId="4" borderId="36" xfId="0" applyNumberFormat="1" applyFont="1" applyFill="1" applyBorder="1" applyAlignment="1">
      <alignment horizontal="center" vertical="center"/>
    </xf>
    <xf numFmtId="0" fontId="8" fillId="0" borderId="17" xfId="0" applyFont="1" applyBorder="1"/>
    <xf numFmtId="0" fontId="0" fillId="2" borderId="10" xfId="0" applyFill="1" applyBorder="1" applyAlignment="1" applyProtection="1">
      <alignment horizontal="center"/>
      <protection locked="0"/>
    </xf>
    <xf numFmtId="0" fontId="8" fillId="2" borderId="4" xfId="1" applyFill="1" applyBorder="1" applyAlignment="1" applyProtection="1">
      <alignment horizontal="center"/>
      <protection locked="0"/>
    </xf>
    <xf numFmtId="0" fontId="8" fillId="2" borderId="5" xfId="1" applyFill="1" applyBorder="1" applyAlignment="1" applyProtection="1">
      <alignment horizontal="center"/>
      <protection locked="0"/>
    </xf>
    <xf numFmtId="0" fontId="8" fillId="2" borderId="6" xfId="1" applyFill="1" applyBorder="1" applyAlignment="1" applyProtection="1">
      <alignment horizontal="center"/>
      <protection locked="0"/>
    </xf>
    <xf numFmtId="2" fontId="8" fillId="2" borderId="10" xfId="1" applyNumberFormat="1" applyFill="1" applyBorder="1" applyAlignment="1" applyProtection="1">
      <alignment vertical="center"/>
      <protection locked="0"/>
    </xf>
    <xf numFmtId="0" fontId="8" fillId="2" borderId="10" xfId="1" applyFill="1" applyBorder="1" applyAlignment="1" applyProtection="1">
      <alignment vertical="center"/>
      <protection locked="0"/>
    </xf>
    <xf numFmtId="164" fontId="8" fillId="2" borderId="10" xfId="1" applyNumberFormat="1" applyFill="1" applyBorder="1" applyAlignment="1" applyProtection="1">
      <alignment horizontal="center" vertical="center"/>
      <protection locked="0"/>
    </xf>
    <xf numFmtId="0" fontId="8" fillId="2" borderId="10" xfId="1" applyFill="1" applyBorder="1" applyAlignment="1" applyProtection="1">
      <alignment horizontal="center"/>
      <protection locked="0"/>
    </xf>
    <xf numFmtId="2" fontId="8" fillId="2" borderId="4" xfId="1" applyNumberFormat="1" applyFill="1" applyBorder="1" applyAlignment="1" applyProtection="1">
      <alignment vertical="center"/>
      <protection locked="0"/>
    </xf>
    <xf numFmtId="0" fontId="15" fillId="0" borderId="0" xfId="0" applyFont="1"/>
    <xf numFmtId="0" fontId="13" fillId="0" borderId="0" xfId="0" applyFont="1" applyAlignment="1">
      <alignment wrapText="1"/>
    </xf>
    <xf numFmtId="0" fontId="4" fillId="0" borderId="37" xfId="0" applyFont="1" applyBorder="1"/>
    <xf numFmtId="0" fontId="0" fillId="0" borderId="38" xfId="0" applyBorder="1"/>
    <xf numFmtId="0" fontId="0" fillId="0" borderId="39" xfId="0" applyBorder="1"/>
    <xf numFmtId="0" fontId="0" fillId="0" borderId="50" xfId="0" applyBorder="1"/>
    <xf numFmtId="0" fontId="0" fillId="0" borderId="44" xfId="0" applyBorder="1" applyAlignment="1">
      <alignment vertical="center"/>
    </xf>
    <xf numFmtId="166" fontId="0" fillId="3" borderId="47" xfId="0" applyNumberFormat="1" applyFill="1" applyBorder="1"/>
    <xf numFmtId="0" fontId="0" fillId="0" borderId="48" xfId="0" applyBorder="1" applyAlignment="1">
      <alignment vertical="center"/>
    </xf>
    <xf numFmtId="0" fontId="0" fillId="0" borderId="49" xfId="0" applyBorder="1" applyAlignment="1">
      <alignment vertical="center"/>
    </xf>
    <xf numFmtId="0" fontId="0" fillId="0" borderId="0" xfId="0" applyAlignment="1">
      <alignment horizontal="left" vertical="center"/>
    </xf>
    <xf numFmtId="0" fontId="0" fillId="0" borderId="42" xfId="0" applyBorder="1"/>
    <xf numFmtId="2" fontId="4" fillId="4" borderId="36" xfId="0" applyNumberFormat="1" applyFont="1" applyFill="1" applyBorder="1"/>
    <xf numFmtId="0" fontId="4" fillId="0" borderId="53" xfId="0" applyFont="1" applyBorder="1"/>
    <xf numFmtId="0" fontId="8" fillId="0" borderId="0" xfId="0" applyFont="1" applyAlignment="1">
      <alignment horizontal="center" vertical="center"/>
    </xf>
    <xf numFmtId="2" fontId="4" fillId="0" borderId="0" xfId="0" applyNumberFormat="1" applyFont="1"/>
    <xf numFmtId="2" fontId="3" fillId="0" borderId="0" xfId="0" applyNumberFormat="1" applyFont="1"/>
    <xf numFmtId="2" fontId="3" fillId="0" borderId="10" xfId="0" applyNumberFormat="1" applyFont="1" applyBorder="1" applyAlignment="1">
      <alignment horizontal="center"/>
    </xf>
    <xf numFmtId="0" fontId="3" fillId="0" borderId="10" xfId="0" applyFont="1" applyBorder="1" applyAlignment="1">
      <alignment horizontal="center"/>
    </xf>
    <xf numFmtId="0" fontId="3" fillId="0" borderId="0" xfId="0" applyFont="1" applyAlignment="1">
      <alignment horizontal="center"/>
    </xf>
    <xf numFmtId="2" fontId="3" fillId="4" borderId="10" xfId="0" applyNumberFormat="1" applyFont="1" applyFill="1" applyBorder="1" applyAlignment="1">
      <alignment horizontal="center"/>
    </xf>
    <xf numFmtId="2" fontId="16" fillId="4" borderId="10" xfId="0" applyNumberFormat="1" applyFont="1" applyFill="1" applyBorder="1" applyAlignment="1">
      <alignment horizontal="center"/>
    </xf>
    <xf numFmtId="0" fontId="16" fillId="0" borderId="0" xfId="0" applyFont="1"/>
    <xf numFmtId="2" fontId="0" fillId="4" borderId="55" xfId="0" applyNumberFormat="1" applyFill="1" applyBorder="1"/>
    <xf numFmtId="0" fontId="0" fillId="0" borderId="56" xfId="0" applyBorder="1"/>
    <xf numFmtId="2" fontId="8" fillId="0" borderId="0" xfId="0" applyNumberFormat="1" applyFont="1" applyAlignment="1">
      <alignment vertical="top" wrapText="1"/>
    </xf>
    <xf numFmtId="2" fontId="4" fillId="4" borderId="57" xfId="0" applyNumberFormat="1" applyFont="1" applyFill="1" applyBorder="1"/>
    <xf numFmtId="2" fontId="8" fillId="0" borderId="0" xfId="0" applyNumberFormat="1" applyFont="1" applyAlignment="1">
      <alignment horizontal="center"/>
    </xf>
    <xf numFmtId="0" fontId="8" fillId="0" borderId="0" xfId="0" applyFont="1" applyAlignment="1">
      <alignment vertical="center" wrapText="1"/>
    </xf>
    <xf numFmtId="2" fontId="0" fillId="0" borderId="0" xfId="0" applyNumberFormat="1" applyAlignment="1">
      <alignment horizontal="center"/>
    </xf>
    <xf numFmtId="0" fontId="8" fillId="0" borderId="12" xfId="1" applyBorder="1" applyAlignment="1">
      <alignment horizontal="center" vertical="center" wrapText="1"/>
    </xf>
    <xf numFmtId="0" fontId="2" fillId="0" borderId="13" xfId="1" applyFont="1" applyBorder="1"/>
    <xf numFmtId="0" fontId="2" fillId="0" borderId="8" xfId="1" applyFont="1" applyBorder="1"/>
    <xf numFmtId="0" fontId="2" fillId="0" borderId="9" xfId="1" applyFont="1" applyBorder="1"/>
    <xf numFmtId="0" fontId="3" fillId="0" borderId="7" xfId="1" applyFont="1" applyBorder="1" applyAlignment="1">
      <alignment horizontal="center"/>
    </xf>
    <xf numFmtId="0" fontId="2" fillId="0" borderId="7" xfId="1" applyFont="1" applyBorder="1"/>
    <xf numFmtId="0" fontId="8" fillId="0" borderId="8" xfId="1" applyBorder="1" applyAlignment="1">
      <alignment horizontal="left" vertical="center"/>
    </xf>
    <xf numFmtId="0" fontId="8" fillId="2" borderId="4" xfId="1" applyFill="1" applyBorder="1" applyAlignment="1" applyProtection="1">
      <alignment horizontal="left" vertical="center"/>
      <protection locked="0"/>
    </xf>
    <xf numFmtId="0" fontId="2" fillId="0" borderId="6" xfId="1" applyFont="1" applyBorder="1" applyProtection="1">
      <protection locked="0"/>
    </xf>
    <xf numFmtId="0" fontId="8" fillId="0" borderId="4" xfId="1" applyBorder="1" applyAlignment="1">
      <alignment horizontal="left" vertical="center"/>
    </xf>
    <xf numFmtId="0" fontId="2" fillId="0" borderId="6" xfId="1" applyFont="1" applyBorder="1"/>
    <xf numFmtId="0" fontId="3" fillId="0" borderId="0" xfId="1" applyFont="1" applyAlignment="1">
      <alignment horizontal="left"/>
    </xf>
    <xf numFmtId="0" fontId="8" fillId="0" borderId="0" xfId="1"/>
    <xf numFmtId="0" fontId="3" fillId="0" borderId="11" xfId="1" applyFont="1" applyBorder="1" applyAlignment="1">
      <alignment horizontal="left" vertical="top"/>
    </xf>
    <xf numFmtId="0" fontId="2" fillId="0" borderId="11" xfId="1" applyFont="1" applyBorder="1"/>
    <xf numFmtId="0" fontId="8" fillId="0" borderId="4" xfId="1" applyBorder="1" applyAlignment="1">
      <alignment horizontal="left" wrapText="1"/>
    </xf>
    <xf numFmtId="0" fontId="2" fillId="0" borderId="5" xfId="1" applyFont="1" applyBorder="1"/>
    <xf numFmtId="0" fontId="8" fillId="0" borderId="12" xfId="1" applyBorder="1" applyAlignment="1">
      <alignment horizontal="center" vertical="top" wrapText="1"/>
    </xf>
    <xf numFmtId="0" fontId="4" fillId="0" borderId="7" xfId="1" applyFont="1" applyBorder="1" applyAlignment="1">
      <alignment horizontal="center"/>
    </xf>
    <xf numFmtId="0" fontId="8" fillId="2" borderId="4" xfId="1" applyFill="1" applyBorder="1" applyAlignment="1" applyProtection="1">
      <alignment horizontal="center"/>
      <protection locked="0"/>
    </xf>
    <xf numFmtId="0" fontId="2" fillId="0" borderId="5" xfId="1" applyFont="1" applyBorder="1" applyProtection="1">
      <protection locked="0"/>
    </xf>
    <xf numFmtId="0" fontId="4" fillId="0" borderId="7" xfId="0" applyFont="1" applyBorder="1" applyAlignment="1">
      <alignment horizontal="center"/>
    </xf>
    <xf numFmtId="0" fontId="2" fillId="0" borderId="9" xfId="0" applyFont="1" applyBorder="1"/>
    <xf numFmtId="0" fontId="8" fillId="0" borderId="12" xfId="0" applyFont="1" applyBorder="1" applyAlignment="1">
      <alignment horizontal="center" vertical="center" wrapText="1"/>
    </xf>
    <xf numFmtId="0" fontId="2" fillId="0" borderId="13" xfId="0" applyFont="1" applyBorder="1"/>
    <xf numFmtId="0" fontId="2" fillId="0" borderId="8" xfId="0" applyFont="1" applyBorder="1"/>
    <xf numFmtId="0" fontId="0" fillId="0" borderId="1" xfId="0" applyBorder="1" applyAlignment="1">
      <alignment horizontal="left" vertical="center"/>
    </xf>
    <xf numFmtId="0" fontId="2" fillId="0" borderId="2" xfId="0" applyFont="1" applyBorder="1"/>
    <xf numFmtId="0" fontId="3" fillId="0" borderId="0" xfId="0" applyFont="1" applyAlignment="1">
      <alignment horizontal="left"/>
    </xf>
    <xf numFmtId="0" fontId="0" fillId="0" borderId="0" xfId="0"/>
    <xf numFmtId="0" fontId="3" fillId="0" borderId="11" xfId="0" applyFont="1" applyBorder="1" applyAlignment="1">
      <alignment horizontal="left" vertical="top"/>
    </xf>
    <xf numFmtId="0" fontId="2" fillId="0" borderId="11" xfId="0" applyFont="1" applyBorder="1"/>
    <xf numFmtId="0" fontId="2" fillId="0" borderId="0" xfId="0" applyFont="1"/>
    <xf numFmtId="0" fontId="0" fillId="0" borderId="1" xfId="0" applyBorder="1" applyAlignment="1">
      <alignment horizontal="left" wrapText="1"/>
    </xf>
    <xf numFmtId="0" fontId="2" fillId="0" borderId="3" xfId="0" applyFont="1" applyBorder="1"/>
    <xf numFmtId="0" fontId="8" fillId="0" borderId="12" xfId="0" applyFont="1" applyBorder="1" applyAlignment="1">
      <alignment horizontal="center" vertical="top" wrapText="1"/>
    </xf>
    <xf numFmtId="2" fontId="8" fillId="0" borderId="20" xfId="0" applyNumberFormat="1" applyFont="1" applyBorder="1" applyAlignment="1">
      <alignment horizontal="center" vertical="top" wrapText="1"/>
    </xf>
    <xf numFmtId="2" fontId="8" fillId="0" borderId="21" xfId="0" applyNumberFormat="1" applyFont="1" applyBorder="1" applyAlignment="1">
      <alignment horizontal="center" vertical="top" wrapText="1"/>
    </xf>
    <xf numFmtId="2" fontId="8" fillId="0" borderId="22" xfId="0" applyNumberFormat="1" applyFont="1" applyBorder="1" applyAlignment="1">
      <alignment horizontal="center" vertical="top" wrapText="1"/>
    </xf>
    <xf numFmtId="2" fontId="8" fillId="0" borderId="23" xfId="0" applyNumberFormat="1" applyFont="1" applyBorder="1" applyAlignment="1">
      <alignment horizontal="center" vertical="top" wrapText="1"/>
    </xf>
    <xf numFmtId="0" fontId="2" fillId="0" borderId="5" xfId="0" applyFont="1" applyBorder="1"/>
    <xf numFmtId="0" fontId="0" fillId="0" borderId="8" xfId="0" applyBorder="1" applyAlignment="1">
      <alignment horizontal="left" vertical="center"/>
    </xf>
    <xf numFmtId="0" fontId="8" fillId="2" borderId="17" xfId="0" applyFont="1" applyFill="1" applyBorder="1" applyAlignment="1" applyProtection="1">
      <alignment horizontal="left"/>
      <protection locked="0"/>
    </xf>
    <xf numFmtId="0" fontId="0" fillId="2" borderId="17" xfId="0" applyFill="1" applyBorder="1" applyAlignment="1" applyProtection="1">
      <alignment horizontal="left"/>
      <protection locked="0"/>
    </xf>
    <xf numFmtId="14" fontId="8" fillId="2" borderId="17" xfId="0" applyNumberFormat="1" applyFont="1" applyFill="1" applyBorder="1" applyAlignment="1" applyProtection="1">
      <alignment horizontal="left"/>
      <protection locked="0"/>
    </xf>
    <xf numFmtId="14" fontId="0" fillId="2" borderId="17" xfId="0" applyNumberFormat="1" applyFill="1" applyBorder="1" applyAlignment="1" applyProtection="1">
      <alignment horizontal="left"/>
      <protection locked="0"/>
    </xf>
    <xf numFmtId="0" fontId="0" fillId="2" borderId="17" xfId="0" applyFill="1" applyBorder="1" applyAlignment="1" applyProtection="1">
      <alignment horizontal="left" vertical="center"/>
      <protection locked="0"/>
    </xf>
    <xf numFmtId="0" fontId="3" fillId="0" borderId="18" xfId="0" applyFont="1" applyBorder="1" applyAlignment="1">
      <alignment horizontal="center"/>
    </xf>
    <xf numFmtId="0" fontId="3" fillId="0" borderId="19" xfId="0" applyFont="1" applyBorder="1" applyAlignment="1">
      <alignment horizontal="center"/>
    </xf>
    <xf numFmtId="0" fontId="13" fillId="0" borderId="0" xfId="0" applyFont="1" applyAlignment="1">
      <alignment horizontal="left" wrapText="1"/>
    </xf>
    <xf numFmtId="0" fontId="12" fillId="2" borderId="17" xfId="2" applyFill="1" applyBorder="1" applyAlignment="1" applyProtection="1">
      <alignment horizontal="left"/>
      <protection locked="0"/>
    </xf>
    <xf numFmtId="0" fontId="14" fillId="0" borderId="0" xfId="0" applyFont="1" applyAlignment="1">
      <alignment horizontal="left" wrapText="1"/>
    </xf>
    <xf numFmtId="0" fontId="8" fillId="0" borderId="34" xfId="0" applyFont="1" applyBorder="1" applyAlignment="1">
      <alignment horizontal="center" vertical="center"/>
    </xf>
    <xf numFmtId="0" fontId="8" fillId="0" borderId="17"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16" fillId="0" borderId="7" xfId="0" applyFont="1" applyBorder="1" applyAlignment="1">
      <alignment horizontal="center"/>
    </xf>
    <xf numFmtId="0" fontId="17" fillId="0" borderId="9" xfId="0" applyFont="1" applyBorder="1"/>
    <xf numFmtId="0" fontId="3" fillId="0" borderId="41" xfId="0" applyFont="1" applyBorder="1" applyAlignment="1">
      <alignment horizontal="center"/>
    </xf>
    <xf numFmtId="0" fontId="0" fillId="0" borderId="40" xfId="0" applyBorder="1" applyAlignment="1">
      <alignment horizontal="left" vertical="center"/>
    </xf>
    <xf numFmtId="0" fontId="0" fillId="2" borderId="42" xfId="0" applyFill="1" applyBorder="1" applyAlignment="1" applyProtection="1">
      <alignment horizontal="left" vertical="center"/>
      <protection locked="0"/>
    </xf>
    <xf numFmtId="0" fontId="0" fillId="0" borderId="43" xfId="0" applyBorder="1" applyAlignment="1">
      <alignment horizontal="left" vertical="center"/>
    </xf>
    <xf numFmtId="0" fontId="2" fillId="0" borderId="6" xfId="0" applyFont="1" applyBorder="1"/>
    <xf numFmtId="0" fontId="0" fillId="0" borderId="45" xfId="0" applyBorder="1" applyAlignment="1">
      <alignment horizontal="left" vertical="center"/>
    </xf>
    <xf numFmtId="0" fontId="2" fillId="0" borderId="46" xfId="0" applyFont="1" applyBorder="1"/>
    <xf numFmtId="0" fontId="8" fillId="0" borderId="37" xfId="0" applyFont="1" applyBorder="1" applyAlignment="1">
      <alignment horizontal="center" vertical="top" wrapText="1"/>
    </xf>
    <xf numFmtId="0" fontId="2" fillId="0" borderId="54" xfId="0" applyFont="1" applyBorder="1"/>
    <xf numFmtId="0" fontId="2" fillId="0" borderId="51" xfId="0" applyFont="1" applyBorder="1"/>
    <xf numFmtId="0" fontId="2" fillId="0" borderId="52" xfId="0" applyFont="1" applyBorder="1"/>
    <xf numFmtId="0" fontId="3" fillId="0" borderId="12" xfId="0" applyFont="1" applyBorder="1" applyAlignment="1">
      <alignment horizontal="center" vertical="center" wrapText="1"/>
    </xf>
    <xf numFmtId="0" fontId="17" fillId="0" borderId="13" xfId="0" applyFont="1" applyBorder="1"/>
    <xf numFmtId="0" fontId="17" fillId="0" borderId="8" xfId="0" applyFont="1" applyBorder="1"/>
    <xf numFmtId="0" fontId="5" fillId="0" borderId="0" xfId="0" applyFont="1" applyAlignment="1">
      <alignment horizontal="center"/>
    </xf>
  </cellXfs>
  <cellStyles count="3">
    <cellStyle name="Hyperlink" xfId="2" builtinId="8"/>
    <cellStyle name="Normal" xfId="0" builtinId="0"/>
    <cellStyle name="Normal 2" xfId="1" xr:uid="{B059ADA8-2485-014F-9A0A-0B37DCBD129F}"/>
  </cellStyles>
  <dxfs count="46">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b/>
      </font>
      <fill>
        <patternFill patternType="solid">
          <fgColor rgb="FFFFC7CE"/>
          <bgColor rgb="FFFFC7CE"/>
        </patternFill>
      </fill>
    </dxf>
    <dxf>
      <font>
        <b/>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b/>
      </font>
      <fill>
        <patternFill patternType="solid">
          <fgColor rgb="FFFFC7CE"/>
          <bgColor rgb="FFFFC7CE"/>
        </patternFill>
      </fill>
    </dxf>
    <dxf>
      <font>
        <b/>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b/>
      </font>
      <fill>
        <patternFill patternType="solid">
          <fgColor rgb="FFFFC7CE"/>
          <bgColor rgb="FFFFC7CE"/>
        </patternFill>
      </fill>
    </dxf>
    <dxf>
      <font>
        <b/>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b/>
      </font>
      <fill>
        <patternFill patternType="solid">
          <fgColor rgb="FFFFC7CE"/>
          <bgColor rgb="FFFFC7CE"/>
        </patternFill>
      </fill>
    </dxf>
    <dxf>
      <font>
        <b/>
      </font>
      <fill>
        <patternFill patternType="solid">
          <fgColor rgb="FFC6EFCE"/>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180975</xdr:colOff>
      <xdr:row>0</xdr:row>
      <xdr:rowOff>1</xdr:rowOff>
    </xdr:from>
    <xdr:ext cx="17052925" cy="5346700"/>
    <xdr:sp macro="" textlink="">
      <xdr:nvSpPr>
        <xdr:cNvPr id="3" name="Shape 3">
          <a:extLst>
            <a:ext uri="{FF2B5EF4-FFF2-40B4-BE49-F238E27FC236}">
              <a16:creationId xmlns:a16="http://schemas.microsoft.com/office/drawing/2014/main" id="{00000000-0008-0000-0000-000003000000}"/>
            </a:ext>
          </a:extLst>
        </xdr:cNvPr>
        <xdr:cNvSpPr txBox="1"/>
      </xdr:nvSpPr>
      <xdr:spPr>
        <a:xfrm>
          <a:off x="180975" y="1"/>
          <a:ext cx="17052925" cy="534670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2000" b="1" u="none">
              <a:solidFill>
                <a:srgbClr val="000000"/>
              </a:solidFill>
              <a:latin typeface="Arial"/>
              <a:ea typeface="Arial"/>
              <a:cs typeface="Arial"/>
              <a:sym typeface="Arial"/>
            </a:rPr>
            <a:t>CRRC Coatings on Rough Substrates Reporting Tool </a:t>
          </a:r>
          <a:endParaRPr sz="1400"/>
        </a:p>
        <a:p>
          <a:pPr marL="0" lvl="0" indent="0" algn="l" rtl="0">
            <a:spcBef>
              <a:spcPts val="0"/>
            </a:spcBef>
            <a:spcAft>
              <a:spcPts val="0"/>
            </a:spcAft>
            <a:buNone/>
          </a:pPr>
          <a:r>
            <a:rPr lang="en-US" sz="1600" b="1" u="none">
              <a:solidFill>
                <a:srgbClr val="000000"/>
              </a:solidFill>
              <a:latin typeface="Arial"/>
              <a:ea typeface="Arial"/>
              <a:cs typeface="Arial"/>
              <a:sym typeface="Arial"/>
            </a:rPr>
            <a:t>Version 2023-07-03</a:t>
          </a:r>
          <a:endParaRPr sz="1400"/>
        </a:p>
        <a:p>
          <a:pPr marL="0" lvl="0" indent="0" algn="l" rtl="0">
            <a:spcBef>
              <a:spcPts val="0"/>
            </a:spcBef>
            <a:spcAft>
              <a:spcPts val="0"/>
            </a:spcAft>
            <a:buNone/>
          </a:pPr>
          <a:endParaRPr sz="1600" b="1" u="none">
            <a:solidFill>
              <a:srgbClr val="000000"/>
            </a:solidFill>
            <a:latin typeface="Arial"/>
            <a:ea typeface="Arial"/>
            <a:cs typeface="Arial"/>
            <a:sym typeface="Arial"/>
          </a:endParaRPr>
        </a:p>
        <a:p>
          <a:pPr marL="0" lvl="0" indent="0" algn="l" rtl="0">
            <a:spcBef>
              <a:spcPts val="0"/>
            </a:spcBef>
            <a:spcAft>
              <a:spcPts val="0"/>
            </a:spcAft>
            <a:buNone/>
          </a:pPr>
          <a:r>
            <a:rPr lang="en-US" sz="1600" b="0" u="none">
              <a:solidFill>
                <a:srgbClr val="000000"/>
              </a:solidFill>
              <a:latin typeface="Arial"/>
              <a:ea typeface="Arial"/>
              <a:cs typeface="Arial"/>
              <a:sym typeface="Arial"/>
            </a:rPr>
            <a:t>The purpose of this tool is to assist with the specimen preparation process for coatings applied to a rough substrate. This tool can be used by Licensees and Accredited Independent Testing Laboratories. A copy of the tool is required with initial test results submission in order to obtain a CRRC rating. See Appendix</a:t>
          </a:r>
          <a:r>
            <a:rPr lang="en-US" sz="1600" b="0" u="none" baseline="0">
              <a:solidFill>
                <a:srgbClr val="000000"/>
              </a:solidFill>
              <a:latin typeface="Arial"/>
              <a:ea typeface="Arial"/>
              <a:cs typeface="Arial"/>
              <a:sym typeface="Arial"/>
            </a:rPr>
            <a:t> 10 of the</a:t>
          </a:r>
          <a:r>
            <a:rPr lang="en-US" sz="1600" b="0" u="none">
              <a:solidFill>
                <a:srgbClr val="000000"/>
              </a:solidFill>
              <a:latin typeface="Arial"/>
              <a:ea typeface="Arial"/>
              <a:cs typeface="Arial"/>
              <a:sym typeface="Arial"/>
            </a:rPr>
            <a:t> CRRC-1 Roof Product Rating Program Manual</a:t>
          </a:r>
          <a:r>
            <a:rPr lang="en-US" sz="1600" b="0" u="none" baseline="0">
              <a:solidFill>
                <a:srgbClr val="000000"/>
              </a:solidFill>
              <a:latin typeface="Arial"/>
              <a:ea typeface="Arial"/>
              <a:cs typeface="Arial"/>
              <a:sym typeface="Arial"/>
            </a:rPr>
            <a:t> </a:t>
          </a:r>
          <a:r>
            <a:rPr lang="en-US" sz="1600" b="0" u="none">
              <a:solidFill>
                <a:srgbClr val="000000"/>
              </a:solidFill>
              <a:latin typeface="Arial"/>
              <a:ea typeface="Arial"/>
              <a:cs typeface="Arial"/>
              <a:sym typeface="Arial"/>
            </a:rPr>
            <a:t>for more information about preparing the specimens.  </a:t>
          </a:r>
          <a:endParaRPr sz="1400"/>
        </a:p>
        <a:p>
          <a:pPr marL="0" lvl="0" indent="0" algn="l" rtl="0">
            <a:spcBef>
              <a:spcPts val="0"/>
            </a:spcBef>
            <a:spcAft>
              <a:spcPts val="0"/>
            </a:spcAft>
            <a:buNone/>
          </a:pPr>
          <a:endParaRPr sz="1600" b="0" u="none">
            <a:solidFill>
              <a:srgbClr val="000000"/>
            </a:solidFill>
            <a:latin typeface="Arial"/>
            <a:ea typeface="Arial"/>
            <a:cs typeface="Arial"/>
            <a:sym typeface="Arial"/>
          </a:endParaRPr>
        </a:p>
        <a:p>
          <a:pPr marL="0" lvl="0" indent="0" algn="l" rtl="0">
            <a:spcBef>
              <a:spcPts val="0"/>
            </a:spcBef>
            <a:spcAft>
              <a:spcPts val="0"/>
            </a:spcAft>
            <a:buNone/>
          </a:pPr>
          <a:r>
            <a:rPr lang="en-US" sz="1600" b="1" u="none">
              <a:solidFill>
                <a:srgbClr val="000000"/>
              </a:solidFill>
              <a:latin typeface="Arial"/>
              <a:ea typeface="Arial"/>
              <a:cs typeface="Arial"/>
              <a:sym typeface="Arial"/>
            </a:rPr>
            <a:t>Instructions</a:t>
          </a:r>
          <a:endParaRPr sz="1400"/>
        </a:p>
        <a:p>
          <a:pPr marL="0" lvl="0" indent="0" algn="l" rtl="0">
            <a:spcBef>
              <a:spcPts val="0"/>
            </a:spcBef>
            <a:spcAft>
              <a:spcPts val="0"/>
            </a:spcAft>
            <a:buNone/>
          </a:pPr>
          <a:r>
            <a:rPr lang="en-US" sz="1600" b="0" u="none">
              <a:solidFill>
                <a:srgbClr val="000000"/>
              </a:solidFill>
              <a:latin typeface="Arial"/>
              <a:ea typeface="Arial"/>
              <a:cs typeface="Arial"/>
              <a:sym typeface="Arial"/>
            </a:rPr>
            <a:t>1. Select the appropriate Reporting Tool tab based</a:t>
          </a:r>
          <a:r>
            <a:rPr lang="en-US" sz="1600" b="0" u="none" baseline="0">
              <a:solidFill>
                <a:srgbClr val="000000"/>
              </a:solidFill>
              <a:latin typeface="Arial"/>
              <a:ea typeface="Arial"/>
              <a:cs typeface="Arial"/>
              <a:sym typeface="Arial"/>
            </a:rPr>
            <a:t> on the number of coats required for the product (1 coat, 2 coats (same application rate), 2 coats (different application rates), or 3+ coats).</a:t>
          </a:r>
          <a:r>
            <a:rPr lang="en-US" sz="1600" b="0" u="none">
              <a:solidFill>
                <a:srgbClr val="000000"/>
              </a:solidFill>
              <a:latin typeface="Arial"/>
              <a:ea typeface="Arial"/>
              <a:cs typeface="Arial"/>
              <a:sym typeface="Arial"/>
            </a:rPr>
            <a:t> </a:t>
          </a:r>
          <a:endParaRPr sz="1600" b="0" u="none">
            <a:solidFill>
              <a:srgbClr val="000000"/>
            </a:solidFill>
            <a:latin typeface="Arial"/>
            <a:ea typeface="Arial"/>
            <a:cs typeface="Arial"/>
            <a:sym typeface="Arial"/>
          </a:endParaRPr>
        </a:p>
        <a:p>
          <a:pPr marL="0" lvl="0" indent="0" algn="l" rtl="0">
            <a:spcBef>
              <a:spcPts val="0"/>
            </a:spcBef>
            <a:spcAft>
              <a:spcPts val="0"/>
            </a:spcAft>
            <a:buNone/>
          </a:pPr>
          <a:r>
            <a:rPr lang="en-US" sz="1600" b="0" u="none">
              <a:solidFill>
                <a:srgbClr val="000000"/>
              </a:solidFill>
              <a:latin typeface="Arial"/>
              <a:ea typeface="Arial"/>
              <a:cs typeface="Arial"/>
              <a:sym typeface="Arial"/>
            </a:rPr>
            <a:t>2. On the Reporting Tool tabs, any cells requiring user input are shaded yellow. Input basic product information using the manufacturer's Technical Data Sheet (TDS). </a:t>
          </a:r>
          <a:endParaRPr lang="en-US" sz="1400"/>
        </a:p>
        <a:p>
          <a:pPr marL="0" lvl="0" indent="0" algn="l" rtl="0">
            <a:spcBef>
              <a:spcPts val="0"/>
            </a:spcBef>
            <a:spcAft>
              <a:spcPts val="0"/>
            </a:spcAft>
            <a:buNone/>
          </a:pPr>
          <a:endParaRPr lang="en-US" sz="1600" b="0" i="1" u="none">
            <a:solidFill>
              <a:srgbClr val="000000"/>
            </a:solidFill>
            <a:latin typeface="Arial"/>
            <a:ea typeface="Arial"/>
            <a:cs typeface="Arial"/>
            <a:sym typeface="Arial"/>
          </a:endParaRPr>
        </a:p>
        <a:p>
          <a:pPr marL="0" lvl="0" indent="0" algn="l" rtl="0">
            <a:spcBef>
              <a:spcPts val="0"/>
            </a:spcBef>
            <a:spcAft>
              <a:spcPts val="0"/>
            </a:spcAft>
            <a:buNone/>
          </a:pPr>
          <a:r>
            <a:rPr lang="en-US" sz="1600" b="0" i="1" u="none">
              <a:solidFill>
                <a:srgbClr val="000000"/>
              </a:solidFill>
              <a:latin typeface="Arial"/>
              <a:ea typeface="Arial"/>
              <a:cs typeface="Arial"/>
              <a:sym typeface="Arial"/>
            </a:rPr>
            <a:t>Note: A copy of the TDS must be uploaded to the CRRC Online Rating Portal at the time of application submission.</a:t>
          </a:r>
          <a:endParaRPr lang="en-US" sz="1400"/>
        </a:p>
        <a:p>
          <a:pPr marL="0" lvl="0" indent="0" algn="l" rtl="0">
            <a:spcBef>
              <a:spcPts val="0"/>
            </a:spcBef>
            <a:spcAft>
              <a:spcPts val="0"/>
            </a:spcAft>
            <a:buNone/>
          </a:pPr>
          <a:endParaRPr lang="en-US" sz="1600" b="0" u="none">
            <a:solidFill>
              <a:srgbClr val="000000"/>
            </a:solidFill>
            <a:latin typeface="Arial"/>
            <a:ea typeface="Arial"/>
            <a:cs typeface="Arial"/>
            <a:sym typeface="Arial"/>
          </a:endParaRPr>
        </a:p>
        <a:p>
          <a:pPr marL="0" lvl="0" indent="0" algn="l" rtl="0">
            <a:spcBef>
              <a:spcPts val="0"/>
            </a:spcBef>
            <a:spcAft>
              <a:spcPts val="0"/>
            </a:spcAft>
            <a:buNone/>
          </a:pPr>
          <a:r>
            <a:rPr lang="en-US" sz="1600" b="0" u="none">
              <a:solidFill>
                <a:srgbClr val="000000"/>
              </a:solidFill>
              <a:latin typeface="Arial"/>
              <a:ea typeface="Arial"/>
              <a:cs typeface="Arial"/>
              <a:sym typeface="Arial"/>
            </a:rPr>
            <a:t>3. Record the specimen dimensions in </a:t>
          </a:r>
          <a:r>
            <a:rPr lang="en-US" sz="1600" b="1" u="none">
              <a:solidFill>
                <a:srgbClr val="000000"/>
              </a:solidFill>
              <a:latin typeface="Arial"/>
              <a:ea typeface="Arial"/>
              <a:cs typeface="Arial"/>
              <a:sym typeface="Arial"/>
            </a:rPr>
            <a:t>inches</a:t>
          </a:r>
          <a:r>
            <a:rPr lang="en-US" sz="1600" b="0" u="none">
              <a:solidFill>
                <a:srgbClr val="000000"/>
              </a:solidFill>
              <a:latin typeface="Arial"/>
              <a:ea typeface="Arial"/>
              <a:cs typeface="Arial"/>
              <a:sym typeface="Arial"/>
            </a:rPr>
            <a:t>. Do not include any portions of the substrate (panel) that are not coated. </a:t>
          </a:r>
          <a:endParaRPr sz="1400"/>
        </a:p>
        <a:p>
          <a:pPr marL="0" lvl="0" indent="0" algn="l" rtl="0">
            <a:spcBef>
              <a:spcPts val="0"/>
            </a:spcBef>
            <a:spcAft>
              <a:spcPts val="0"/>
            </a:spcAft>
            <a:buNone/>
          </a:pPr>
          <a:r>
            <a:rPr lang="en-US" sz="1600" b="0" u="none">
              <a:solidFill>
                <a:srgbClr val="000000"/>
              </a:solidFill>
              <a:latin typeface="Arial"/>
              <a:ea typeface="Arial"/>
              <a:cs typeface="Arial"/>
              <a:sym typeface="Arial"/>
            </a:rPr>
            <a:t>4. Following Appendix 10 of the CRRC-1 Roof</a:t>
          </a:r>
          <a:r>
            <a:rPr lang="en-US" sz="1600" b="0" u="none" baseline="0">
              <a:solidFill>
                <a:srgbClr val="000000"/>
              </a:solidFill>
              <a:latin typeface="Arial"/>
              <a:ea typeface="Arial"/>
              <a:cs typeface="Arial"/>
              <a:sym typeface="Arial"/>
            </a:rPr>
            <a:t> Product Rating Program Manual</a:t>
          </a:r>
          <a:r>
            <a:rPr lang="en-US" sz="1600" b="0" u="none">
              <a:solidFill>
                <a:srgbClr val="000000"/>
              </a:solidFill>
              <a:latin typeface="Arial"/>
              <a:ea typeface="Arial"/>
              <a:cs typeface="Arial"/>
              <a:sym typeface="Arial"/>
            </a:rPr>
            <a:t>, prepare nine specimens, entering specimen mass information in the Reporting</a:t>
          </a:r>
          <a:r>
            <a:rPr lang="en-US" sz="1600" b="0" u="none" baseline="0">
              <a:solidFill>
                <a:srgbClr val="000000"/>
              </a:solidFill>
              <a:latin typeface="Arial"/>
              <a:ea typeface="Arial"/>
              <a:cs typeface="Arial"/>
              <a:sym typeface="Arial"/>
            </a:rPr>
            <a:t> Tool as you go</a:t>
          </a:r>
          <a:r>
            <a:rPr lang="en-US" sz="1600" b="0" u="none">
              <a:solidFill>
                <a:srgbClr val="000000"/>
              </a:solidFill>
              <a:latin typeface="Arial"/>
              <a:ea typeface="Arial"/>
              <a:cs typeface="Arial"/>
              <a:sym typeface="Arial"/>
            </a:rPr>
            <a:t>.</a:t>
          </a:r>
          <a:endParaRPr sz="1600" b="0" u="none">
            <a:solidFill>
              <a:srgbClr val="000000"/>
            </a:solidFill>
            <a:latin typeface="Arial"/>
            <a:ea typeface="Arial"/>
            <a:cs typeface="Arial"/>
            <a:sym typeface="Arial"/>
          </a:endParaRPr>
        </a:p>
        <a:p>
          <a:pPr marL="0" lvl="0" indent="0" algn="l" rtl="0">
            <a:spcBef>
              <a:spcPts val="0"/>
            </a:spcBef>
            <a:spcAft>
              <a:spcPts val="0"/>
            </a:spcAft>
            <a:buNone/>
          </a:pPr>
          <a:r>
            <a:rPr lang="en-US" sz="1600" b="0" u="none">
              <a:solidFill>
                <a:srgbClr val="000000"/>
              </a:solidFill>
              <a:latin typeface="Arial"/>
              <a:ea typeface="Arial"/>
              <a:cs typeface="Arial"/>
              <a:sym typeface="Arial"/>
            </a:rPr>
            <a:t>5. If any specimen does not meet the 20% tolerance, a new specimen must be prepared. </a:t>
          </a:r>
          <a:endParaRPr sz="1400"/>
        </a:p>
        <a:p>
          <a:pPr marL="0" lvl="0" indent="0" algn="l" rtl="0">
            <a:spcBef>
              <a:spcPts val="0"/>
            </a:spcBef>
            <a:spcAft>
              <a:spcPts val="0"/>
            </a:spcAft>
            <a:buNone/>
          </a:pPr>
          <a:r>
            <a:rPr lang="en-US" sz="1600" b="0" u="none">
              <a:solidFill>
                <a:srgbClr val="000000"/>
              </a:solidFill>
              <a:latin typeface="Arial"/>
              <a:ea typeface="Arial"/>
              <a:cs typeface="Arial"/>
              <a:sym typeface="Arial"/>
            </a:rPr>
            <a:t>6. After all specimens have been prepared and meet the target weight requirements, proceed with solar reflectance and thermal emittance testing as dictated by Appendix 10 in the CRRC-1 Roof Product Rating Program Manual. </a:t>
          </a:r>
          <a:endParaRPr sz="1400"/>
        </a:p>
        <a:p>
          <a:pPr marL="0" lvl="0" indent="0" algn="l" rtl="0">
            <a:spcBef>
              <a:spcPts val="0"/>
            </a:spcBef>
            <a:spcAft>
              <a:spcPts val="0"/>
            </a:spcAft>
            <a:buNone/>
          </a:pPr>
          <a:r>
            <a:rPr lang="en-US" sz="1600" b="0" u="none">
              <a:solidFill>
                <a:srgbClr val="000000"/>
              </a:solidFill>
              <a:latin typeface="Arial"/>
              <a:ea typeface="Arial"/>
              <a:cs typeface="Arial"/>
              <a:sym typeface="Arial"/>
            </a:rPr>
            <a:t>7. Once testing is completed, report the </a:t>
          </a:r>
          <a:r>
            <a:rPr lang="en-US" sz="1600" b="1" u="none">
              <a:solidFill>
                <a:srgbClr val="000000"/>
              </a:solidFill>
              <a:latin typeface="Arial"/>
              <a:ea typeface="Arial"/>
              <a:cs typeface="Arial"/>
              <a:sym typeface="Arial"/>
            </a:rPr>
            <a:t>Top Coat Mass</a:t>
          </a:r>
          <a:r>
            <a:rPr lang="en-US" sz="1600" b="0" u="none">
              <a:solidFill>
                <a:srgbClr val="000000"/>
              </a:solidFill>
              <a:latin typeface="Arial"/>
              <a:ea typeface="Arial"/>
              <a:cs typeface="Arial"/>
              <a:sym typeface="Arial"/>
            </a:rPr>
            <a:t> (1-coat application) or</a:t>
          </a:r>
          <a:r>
            <a:rPr lang="en-US" sz="1600" b="1" u="none">
              <a:solidFill>
                <a:srgbClr val="000000"/>
              </a:solidFill>
              <a:latin typeface="Arial"/>
              <a:ea typeface="Arial"/>
              <a:cs typeface="Arial"/>
              <a:sym typeface="Arial"/>
            </a:rPr>
            <a:t> Final</a:t>
          </a:r>
          <a:r>
            <a:rPr lang="en-US" sz="1600" b="1" u="none" baseline="0">
              <a:solidFill>
                <a:srgbClr val="000000"/>
              </a:solidFill>
              <a:latin typeface="Arial"/>
              <a:ea typeface="Arial"/>
              <a:cs typeface="Arial"/>
              <a:sym typeface="Arial"/>
            </a:rPr>
            <a:t> Cumulative Mass </a:t>
          </a:r>
          <a:r>
            <a:rPr lang="en-US" sz="1600" b="0" u="none" baseline="0">
              <a:solidFill>
                <a:srgbClr val="000000"/>
              </a:solidFill>
              <a:latin typeface="Arial"/>
              <a:ea typeface="Arial"/>
              <a:cs typeface="Arial"/>
              <a:sym typeface="Arial"/>
            </a:rPr>
            <a:t>(multi-coat application) </a:t>
          </a:r>
          <a:r>
            <a:rPr lang="en-US" sz="1600" b="0" u="none">
              <a:solidFill>
                <a:srgbClr val="000000"/>
              </a:solidFill>
              <a:latin typeface="Arial"/>
              <a:ea typeface="Arial"/>
              <a:cs typeface="Arial"/>
              <a:sym typeface="Arial"/>
            </a:rPr>
            <a:t>for each specimen in the CRRC Online Rating Portal and upload a copy of this spreadsheet. </a:t>
          </a:r>
          <a:endParaRPr sz="1600" b="0" u="none">
            <a:solidFill>
              <a:srgbClr val="000000"/>
            </a:solidFill>
            <a:latin typeface="Arial"/>
            <a:ea typeface="Arial"/>
            <a:cs typeface="Arial"/>
            <a:sym typeface="Arial"/>
          </a:endParaRPr>
        </a:p>
      </xdr:txBody>
    </xdr:sp>
    <xdr:clientData fLocksWithSheet="0"/>
  </xdr:oneCellAnchor>
  <xdr:oneCellAnchor>
    <xdr:from>
      <xdr:col>0</xdr:col>
      <xdr:colOff>171450</xdr:colOff>
      <xdr:row>30</xdr:row>
      <xdr:rowOff>66675</xdr:rowOff>
    </xdr:from>
    <xdr:ext cx="13582650" cy="1905000"/>
    <xdr:sp macro="" textlink="">
      <xdr:nvSpPr>
        <xdr:cNvPr id="4" name="Shape 4">
          <a:extLst>
            <a:ext uri="{FF2B5EF4-FFF2-40B4-BE49-F238E27FC236}">
              <a16:creationId xmlns:a16="http://schemas.microsoft.com/office/drawing/2014/main" id="{00000000-0008-0000-0000-000004000000}"/>
            </a:ext>
          </a:extLst>
        </xdr:cNvPr>
        <xdr:cNvSpPr txBox="1"/>
      </xdr:nvSpPr>
      <xdr:spPr>
        <a:xfrm>
          <a:off x="0" y="2832263"/>
          <a:ext cx="10692000" cy="1895475"/>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b="1" u="sng">
              <a:solidFill>
                <a:srgbClr val="000000"/>
              </a:solidFill>
              <a:latin typeface="Arial"/>
              <a:ea typeface="Arial"/>
              <a:cs typeface="Arial"/>
              <a:sym typeface="Arial"/>
            </a:rPr>
            <a:t>Disclaimer</a:t>
          </a:r>
          <a:endParaRPr sz="1400"/>
        </a:p>
        <a:p>
          <a:pPr marL="0" lvl="0" indent="0" algn="l" rtl="0">
            <a:spcBef>
              <a:spcPts val="0"/>
            </a:spcBef>
            <a:spcAft>
              <a:spcPts val="0"/>
            </a:spcAft>
            <a:buNone/>
          </a:pPr>
          <a:r>
            <a:rPr lang="en-US" sz="1100" b="0" u="none">
              <a:solidFill>
                <a:schemeClr val="dk1"/>
              </a:solidFill>
              <a:latin typeface="Arial"/>
              <a:ea typeface="Arial"/>
              <a:cs typeface="Arial"/>
              <a:sym typeface="Arial"/>
            </a:rPr>
            <a:t>While this document is believed to contain correct information, neither the CRRC, nor any of its employees, makes any warranty, express or implied, or assumes any legal responsibility for the accuracy, completeness, or usefulness of any information, apparatus, product, or process disclosed, or represents that its use would not infringe privately owned rights.</a:t>
          </a:r>
          <a:endParaRPr sz="1400"/>
        </a:p>
        <a:p>
          <a:pPr marL="0" lvl="0" indent="0" algn="l" rtl="0">
            <a:spcBef>
              <a:spcPts val="0"/>
            </a:spcBef>
            <a:spcAft>
              <a:spcPts val="0"/>
            </a:spcAft>
            <a:buNone/>
          </a:pPr>
          <a:endParaRPr sz="1100" b="0" u="none">
            <a:latin typeface="Arial"/>
            <a:ea typeface="Arial"/>
            <a:cs typeface="Arial"/>
            <a:sym typeface="Arial"/>
          </a:endParaRPr>
        </a:p>
        <a:p>
          <a:pPr marL="0" lvl="0" indent="0" algn="l" rtl="0">
            <a:spcBef>
              <a:spcPts val="0"/>
            </a:spcBef>
            <a:spcAft>
              <a:spcPts val="0"/>
            </a:spcAft>
            <a:buNone/>
          </a:pPr>
          <a:r>
            <a:rPr lang="en-US" sz="1100" b="0" u="none">
              <a:solidFill>
                <a:schemeClr val="dk1"/>
              </a:solidFill>
              <a:latin typeface="Arial"/>
              <a:ea typeface="Arial"/>
              <a:cs typeface="Arial"/>
              <a:sym typeface="Arial"/>
            </a:rPr>
            <a:t>WARRANTY DISCLAIMER. THIS SPREADSHEET IS SUPPLIED "AS IS" WITHOUT WARRANTY OF ANY KIND.  CRRC AND ITS EMPLOYEES: (1) DISCLAIM ANY WARRANTIES, EXPRESS OR IMPLIED, INCLUDING BUT NOT LIMITED TO ANY IMPLIED WARRANTIES OF MERCHANTABILITY, FITNESS FOR A PARTICULAR PURPOSE, TITLE OR NON-INFRINGEMENT, (2) DO NOT ASSUME ANY LEGAL LIABILITY OR RESPONSIBILITY FOR THE ACCURACY, COMPLETENESS, OR USEFULNESS OF THE SPREADSHEET, (3) DO NOT REPRESENT THAT USE OF THE SPREADSHEET WOULD NOT INFRINGE PRIVATELY OWNED RIGHTS, (4) DO NOT WARRANT THAT THE SPREADSHEET WILL FUNCTION UNINTERRUPTED, THAT IT IS ERROR-FREE OR THAT ANY ERRORS WILL BE CORRECTED.</a:t>
          </a:r>
          <a:endParaRPr sz="1100" b="0" u="none">
            <a:latin typeface="Arial"/>
            <a:ea typeface="Arial"/>
            <a:cs typeface="Arial"/>
            <a:sym typeface="Arial"/>
          </a:endParaRPr>
        </a:p>
      </xdr:txBody>
    </xdr:sp>
    <xdr:clientData fLocksWithSheet="0"/>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Users/Audrey/Downloads/Coatings-on-Rough-Substrates-Excel-Tool-2022-01-31(1)%20(4).xlsx" TargetMode="External"/><Relationship Id="rId1" Type="http://schemas.openxmlformats.org/officeDocument/2006/relationships/externalLinkPath" Target="/Users/Audrey/Downloads/Coatings-on-Rough-Substrates-Excel-Tool-2022-01-31(1)%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structions"/>
      <sheetName val="Reporting Tool"/>
      <sheetName val="Feedback"/>
    </sheetNames>
    <sheetDataSet>
      <sheetData sheetId="0"/>
      <sheetData sheetId="1"/>
      <sheetData sheetId="2">
        <row r="2">
          <cell r="A2">
            <v>1</v>
          </cell>
          <cell r="B2" t="str">
            <v>← Super</v>
          </cell>
          <cell r="C2">
            <v>19</v>
          </cell>
          <cell r="D2" t="str">
            <v>→Nearly there</v>
          </cell>
          <cell r="H2" t="str">
            <v>ft²/gal</v>
          </cell>
        </row>
        <row r="3">
          <cell r="A3">
            <v>2</v>
          </cell>
          <cell r="B3" t="str">
            <v>← Fantastic</v>
          </cell>
          <cell r="C3">
            <v>20</v>
          </cell>
          <cell r="D3" t="str">
            <v>→Not quite</v>
          </cell>
          <cell r="H3" t="str">
            <v>gallon per square (gal/100ft²)</v>
          </cell>
        </row>
        <row r="4">
          <cell r="A4">
            <v>3</v>
          </cell>
          <cell r="B4" t="str">
            <v>← You're Awesome</v>
          </cell>
          <cell r="C4">
            <v>21</v>
          </cell>
          <cell r="D4" t="str">
            <v>→Wanna try that one again?</v>
          </cell>
          <cell r="H4" t="str">
            <v>mils (wet film thickness)</v>
          </cell>
        </row>
        <row r="5">
          <cell r="A5">
            <v>4</v>
          </cell>
          <cell r="B5" t="str">
            <v>← Way to Go</v>
          </cell>
          <cell r="C5">
            <v>22</v>
          </cell>
          <cell r="D5" t="str">
            <v>→Better check this one</v>
          </cell>
        </row>
        <row r="6">
          <cell r="A6">
            <v>5</v>
          </cell>
          <cell r="B6" t="str">
            <v>← Perfect</v>
          </cell>
          <cell r="C6">
            <v>23</v>
          </cell>
          <cell r="D6" t="str">
            <v>→Out of range</v>
          </cell>
        </row>
        <row r="7">
          <cell r="A7">
            <v>6</v>
          </cell>
          <cell r="B7" t="str">
            <v>← Not only beautiful, this is brilliant too</v>
          </cell>
          <cell r="C7">
            <v>24</v>
          </cell>
          <cell r="D7" t="str">
            <v>→Not within the target</v>
          </cell>
        </row>
        <row r="8">
          <cell r="A8">
            <v>7</v>
          </cell>
          <cell r="C8">
            <v>25</v>
          </cell>
          <cell r="D8" t="str">
            <v>→Please retest</v>
          </cell>
        </row>
        <row r="9">
          <cell r="A9">
            <v>8</v>
          </cell>
          <cell r="C9">
            <v>26</v>
          </cell>
          <cell r="D9" t="str">
            <v>→A new sample may be needed</v>
          </cell>
        </row>
        <row r="10">
          <cell r="A10">
            <v>9</v>
          </cell>
          <cell r="C10">
            <v>27</v>
          </cell>
          <cell r="D10" t="str">
            <v>→Take another run</v>
          </cell>
        </row>
        <row r="11">
          <cell r="A11">
            <v>10</v>
          </cell>
          <cell r="C11">
            <v>28</v>
          </cell>
          <cell r="D11" t="str">
            <v>→Try once more</v>
          </cell>
        </row>
        <row r="12">
          <cell r="A12">
            <v>11</v>
          </cell>
          <cell r="C12">
            <v>29</v>
          </cell>
          <cell r="D12" t="str">
            <v>→Sorry, not quite within range</v>
          </cell>
        </row>
        <row r="13">
          <cell r="A13">
            <v>12</v>
          </cell>
          <cell r="C13">
            <v>30</v>
          </cell>
          <cell r="D13" t="str">
            <v>→Deviation is a little high on this one</v>
          </cell>
        </row>
        <row r="14">
          <cell r="A14">
            <v>13</v>
          </cell>
          <cell r="C14">
            <v>31</v>
          </cell>
          <cell r="D14" t="str">
            <v>→Unfortunatly we can't submit this one</v>
          </cell>
        </row>
        <row r="15">
          <cell r="A15">
            <v>14</v>
          </cell>
          <cell r="C15">
            <v>32</v>
          </cell>
          <cell r="D15" t="str">
            <v>→Perhaps another go is in order</v>
          </cell>
        </row>
        <row r="16">
          <cell r="A16">
            <v>15</v>
          </cell>
          <cell r="C16">
            <v>33</v>
          </cell>
          <cell r="D16" t="str">
            <v>→Close, but no cigar</v>
          </cell>
        </row>
        <row r="17">
          <cell r="A17">
            <v>16</v>
          </cell>
          <cell r="C17">
            <v>34</v>
          </cell>
          <cell r="D17" t="str">
            <v>→Slightly out of bounds</v>
          </cell>
        </row>
        <row r="18">
          <cell r="A18">
            <v>17</v>
          </cell>
          <cell r="C18">
            <v>35</v>
          </cell>
          <cell r="D18" t="str">
            <v>→You can do better</v>
          </cell>
        </row>
        <row r="19">
          <cell r="A19">
            <v>18</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S1:S981"/>
  <sheetViews>
    <sheetView workbookViewId="0">
      <selection activeCell="S2" sqref="S2"/>
    </sheetView>
  </sheetViews>
  <sheetFormatPr baseColWidth="10" defaultColWidth="11.28515625" defaultRowHeight="15" customHeight="1" x14ac:dyDescent="0.2"/>
  <cols>
    <col min="1" max="26" width="11" customWidth="1"/>
  </cols>
  <sheetData>
    <row r="1" spans="19:19" ht="15.75" customHeight="1" x14ac:dyDescent="0.2"/>
    <row r="2" spans="19:19" ht="15.75" customHeight="1" x14ac:dyDescent="0.2">
      <c r="S2" s="114"/>
    </row>
    <row r="3" spans="19:19" ht="15.75" customHeight="1" x14ac:dyDescent="0.2"/>
    <row r="4" spans="19:19" ht="15.75" customHeight="1" x14ac:dyDescent="0.2"/>
    <row r="5" spans="19:19" ht="15.75" customHeight="1" x14ac:dyDescent="0.2"/>
    <row r="6" spans="19:19" ht="15.75" customHeight="1" x14ac:dyDescent="0.2"/>
    <row r="7" spans="19:19" ht="15.75" customHeight="1" x14ac:dyDescent="0.2"/>
    <row r="8" spans="19:19" ht="15.75" customHeight="1" x14ac:dyDescent="0.2"/>
    <row r="9" spans="19:19" ht="15.75" customHeight="1" x14ac:dyDescent="0.2"/>
    <row r="10" spans="19:19" ht="15.75" customHeight="1" x14ac:dyDescent="0.2"/>
    <row r="11" spans="19:19" ht="15.75" customHeight="1" x14ac:dyDescent="0.2"/>
    <row r="12" spans="19:19" ht="15.75" customHeight="1" x14ac:dyDescent="0.2"/>
    <row r="13" spans="19:19" ht="15.75" customHeight="1" x14ac:dyDescent="0.2"/>
    <row r="14" spans="19:19" ht="15.75" customHeight="1" x14ac:dyDescent="0.2"/>
    <row r="15" spans="19:19" ht="15.75" customHeight="1" x14ac:dyDescent="0.2"/>
    <row r="16" spans="19:19"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sheetData>
  <sheetProtection algorithmName="SHA-512" hashValue="93Q1ZCrY+3rviR/3Uq2i7MKyDI+SvndgG2q9wkpy/lt8duCdU/eNdg0NVQ67X3rRkeSG/ncEdkmr4CVKRPiKrQ==" saltValue="/k/k7S8GZ5S7ppBbU52i+Q==" spinCount="100000" sheet="1" objects="1" scenarios="1" selectLockedCells="1"/>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73738-494E-1642-AA51-0264C56327CE}">
  <dimension ref="A1:M1000"/>
  <sheetViews>
    <sheetView workbookViewId="0">
      <selection activeCell="D25" sqref="D25"/>
    </sheetView>
  </sheetViews>
  <sheetFormatPr baseColWidth="10" defaultColWidth="11.28515625" defaultRowHeight="15" customHeight="1" x14ac:dyDescent="0.2"/>
  <cols>
    <col min="1" max="1" width="11" style="66" customWidth="1"/>
    <col min="2" max="2" width="12.7109375" style="66" customWidth="1"/>
    <col min="3" max="6" width="16.42578125" style="66" customWidth="1"/>
    <col min="7" max="7" width="41.7109375" style="66" customWidth="1"/>
    <col min="8" max="8" width="11" style="66" customWidth="1"/>
    <col min="9" max="9" width="38.7109375" style="66" customWidth="1"/>
    <col min="10" max="10" width="8" style="66" customWidth="1"/>
    <col min="11" max="11" width="7.7109375" style="66" customWidth="1"/>
    <col min="12" max="26" width="11" style="66" customWidth="1"/>
    <col min="27" max="16384" width="11.28515625" style="66"/>
  </cols>
  <sheetData>
    <row r="1" spans="1:12" ht="15.75" customHeight="1" x14ac:dyDescent="0.2">
      <c r="A1" s="65" t="s">
        <v>146</v>
      </c>
      <c r="G1" s="67"/>
    </row>
    <row r="2" spans="1:12" ht="15.75" customHeight="1" x14ac:dyDescent="0.2">
      <c r="A2" s="65"/>
      <c r="G2" s="67"/>
    </row>
    <row r="3" spans="1:12" ht="22.5" customHeight="1" x14ac:dyDescent="0.2">
      <c r="B3" s="153" t="s">
        <v>0</v>
      </c>
      <c r="C3" s="154"/>
      <c r="D3" s="163"/>
      <c r="E3" s="164"/>
      <c r="F3" s="152"/>
    </row>
    <row r="4" spans="1:12" ht="22.5" customHeight="1" x14ac:dyDescent="0.2">
      <c r="B4" s="153" t="s">
        <v>1</v>
      </c>
      <c r="C4" s="154"/>
      <c r="D4" s="163"/>
      <c r="E4" s="164"/>
      <c r="F4" s="152"/>
    </row>
    <row r="5" spans="1:12" ht="22.5" customHeight="1" x14ac:dyDescent="0.2">
      <c r="B5" s="153" t="s">
        <v>2</v>
      </c>
      <c r="C5" s="154"/>
      <c r="D5" s="163"/>
      <c r="E5" s="164"/>
      <c r="F5" s="152"/>
    </row>
    <row r="6" spans="1:12" ht="9" customHeight="1" x14ac:dyDescent="0.2">
      <c r="B6" s="68"/>
      <c r="C6" s="68"/>
      <c r="D6" s="67"/>
      <c r="E6" s="67"/>
      <c r="F6" s="67"/>
    </row>
    <row r="7" spans="1:12" ht="22.5" customHeight="1" x14ac:dyDescent="0.2">
      <c r="B7" s="153" t="s">
        <v>3</v>
      </c>
      <c r="C7" s="154"/>
      <c r="D7" s="163"/>
      <c r="E7" s="164"/>
      <c r="F7" s="152"/>
      <c r="I7" s="67"/>
      <c r="J7" s="67"/>
    </row>
    <row r="8" spans="1:12" ht="22.5" customHeight="1" x14ac:dyDescent="0.2">
      <c r="B8" s="153" t="s">
        <v>4</v>
      </c>
      <c r="C8" s="154"/>
      <c r="D8" s="106"/>
      <c r="E8" s="107"/>
      <c r="F8" s="108"/>
      <c r="G8" s="69" t="s">
        <v>5</v>
      </c>
      <c r="I8" s="67"/>
      <c r="J8" s="67"/>
    </row>
    <row r="9" spans="1:12" ht="22.5" customHeight="1" x14ac:dyDescent="0.2">
      <c r="B9" s="153" t="s">
        <v>6</v>
      </c>
      <c r="C9" s="154"/>
      <c r="D9" s="163"/>
      <c r="E9" s="164"/>
      <c r="F9" s="152"/>
    </row>
    <row r="10" spans="1:12" ht="22.5" customHeight="1" x14ac:dyDescent="0.2">
      <c r="B10" s="153" t="s">
        <v>7</v>
      </c>
      <c r="C10" s="154"/>
      <c r="D10" s="163"/>
      <c r="E10" s="164"/>
      <c r="F10" s="152"/>
      <c r="H10" s="70"/>
      <c r="K10" s="71"/>
      <c r="L10" s="71"/>
    </row>
    <row r="11" spans="1:12" ht="10.5" customHeight="1" x14ac:dyDescent="0.2">
      <c r="D11" s="67"/>
      <c r="E11" s="67"/>
      <c r="F11" s="67"/>
      <c r="K11" s="71"/>
    </row>
    <row r="12" spans="1:12" ht="15.75" customHeight="1" x14ac:dyDescent="0.2">
      <c r="A12" s="65" t="s">
        <v>8</v>
      </c>
      <c r="K12" s="71"/>
    </row>
    <row r="13" spans="1:12" ht="21.75" customHeight="1" x14ac:dyDescent="0.2">
      <c r="B13" s="72" t="s">
        <v>9</v>
      </c>
      <c r="C13" s="72"/>
      <c r="E13" s="148" t="s">
        <v>10</v>
      </c>
      <c r="F13" s="149"/>
    </row>
    <row r="14" spans="1:12" ht="22.5" customHeight="1" x14ac:dyDescent="0.2">
      <c r="B14" s="150" t="s">
        <v>11</v>
      </c>
      <c r="C14" s="147"/>
      <c r="D14" s="109"/>
      <c r="E14" s="151" t="s">
        <v>98</v>
      </c>
      <c r="F14" s="152"/>
      <c r="H14" s="71"/>
    </row>
    <row r="15" spans="1:12" ht="22.5" customHeight="1" x14ac:dyDescent="0.2">
      <c r="B15" s="153" t="s">
        <v>12</v>
      </c>
      <c r="C15" s="154"/>
      <c r="D15" s="110"/>
      <c r="E15" s="68" t="s">
        <v>13</v>
      </c>
    </row>
    <row r="16" spans="1:12" ht="15.75" customHeight="1" x14ac:dyDescent="0.2">
      <c r="B16" s="153" t="s">
        <v>14</v>
      </c>
      <c r="C16" s="154"/>
      <c r="D16" s="73" t="str">
        <f>IFERROR(IF(E14=[1]Feedback!H4,D15/((231/(12^3)*1000*12)/D14),IF(E14=[1]Feedback!H3,D15/(100/D14),IF(E14=[1]Feedback!H2,D15/D14))),"Input needed")</f>
        <v>Input needed</v>
      </c>
      <c r="E16" s="68" t="s">
        <v>15</v>
      </c>
    </row>
    <row r="17" spans="1:13" ht="9.75" customHeight="1" x14ac:dyDescent="0.2"/>
    <row r="18" spans="1:13" ht="15.75" customHeight="1" x14ac:dyDescent="0.2">
      <c r="A18" s="65" t="s">
        <v>16</v>
      </c>
    </row>
    <row r="19" spans="1:13" ht="15.75" customHeight="1" x14ac:dyDescent="0.2">
      <c r="A19" s="74"/>
      <c r="B19" s="155" t="s">
        <v>9</v>
      </c>
      <c r="C19" s="156"/>
      <c r="D19" s="156"/>
    </row>
    <row r="20" spans="1:13" ht="15.75" customHeight="1" x14ac:dyDescent="0.2">
      <c r="A20" s="74"/>
      <c r="D20" s="75" t="s">
        <v>17</v>
      </c>
      <c r="E20" s="75" t="s">
        <v>18</v>
      </c>
      <c r="F20" s="75" t="s">
        <v>19</v>
      </c>
    </row>
    <row r="21" spans="1:13" ht="22.5" customHeight="1" x14ac:dyDescent="0.2">
      <c r="A21" s="74"/>
      <c r="B21" s="153" t="s">
        <v>20</v>
      </c>
      <c r="C21" s="154"/>
      <c r="D21" s="111">
        <v>4</v>
      </c>
      <c r="E21" s="111">
        <v>6</v>
      </c>
      <c r="F21" s="76">
        <f>(E21*D21)/144</f>
        <v>0.16666666666666666</v>
      </c>
      <c r="L21" s="70"/>
      <c r="M21" s="77"/>
    </row>
    <row r="22" spans="1:13" ht="15.75" customHeight="1" x14ac:dyDescent="0.2">
      <c r="B22" s="157" t="s">
        <v>21</v>
      </c>
      <c r="C22" s="158"/>
      <c r="D22" s="158"/>
      <c r="E22" s="158"/>
      <c r="F22" s="158"/>
    </row>
    <row r="23" spans="1:13" ht="15.75" customHeight="1" x14ac:dyDescent="0.2">
      <c r="B23" s="159" t="s">
        <v>22</v>
      </c>
      <c r="C23" s="160"/>
      <c r="D23" s="154"/>
      <c r="E23" s="78" t="str">
        <f>IF((D21)&gt;3.99,IF((E21)&gt;5.99,"Yes","No"),"No")</f>
        <v>Yes</v>
      </c>
    </row>
    <row r="24" spans="1:13" ht="15.75" customHeight="1" x14ac:dyDescent="0.2">
      <c r="F24" s="69"/>
    </row>
    <row r="25" spans="1:13" ht="15.75" customHeight="1" x14ac:dyDescent="0.2">
      <c r="B25" s="161" t="s">
        <v>106</v>
      </c>
      <c r="C25" s="145"/>
      <c r="D25" s="79" t="str">
        <f>IFERROR(D16*F21*16,"Not yet calculated")</f>
        <v>Not yet calculated</v>
      </c>
      <c r="E25" s="66" t="s">
        <v>23</v>
      </c>
    </row>
    <row r="26" spans="1:13" ht="15.75" customHeight="1" x14ac:dyDescent="0.2">
      <c r="B26" s="146"/>
      <c r="C26" s="147"/>
      <c r="D26" s="79" t="str">
        <f>IFERROR(D25*28.35,"Not yet calculated")</f>
        <v>Not yet calculated</v>
      </c>
      <c r="E26" s="66" t="s">
        <v>24</v>
      </c>
    </row>
    <row r="27" spans="1:13" ht="7.5" customHeight="1" x14ac:dyDescent="0.2">
      <c r="D27" s="80"/>
    </row>
    <row r="28" spans="1:13" ht="19.5" customHeight="1" x14ac:dyDescent="0.2">
      <c r="A28" s="69" t="s">
        <v>147</v>
      </c>
      <c r="D28" s="80"/>
      <c r="G28" s="69" t="s">
        <v>25</v>
      </c>
    </row>
    <row r="29" spans="1:13" ht="15.75" customHeight="1" x14ac:dyDescent="0.2">
      <c r="B29" s="162"/>
      <c r="C29" s="147"/>
      <c r="D29" s="81" t="s">
        <v>107</v>
      </c>
      <c r="E29" s="75" t="s">
        <v>108</v>
      </c>
      <c r="G29" s="66" t="s">
        <v>109</v>
      </c>
    </row>
    <row r="30" spans="1:13" ht="15.75" customHeight="1" x14ac:dyDescent="0.2">
      <c r="B30" s="144" t="s">
        <v>110</v>
      </c>
      <c r="C30" s="145"/>
      <c r="D30" s="82" t="str">
        <f>IF(ISNUMBER($D$25),$D$25-(0.2*$D$25),"TBD")</f>
        <v>TBD</v>
      </c>
      <c r="E30" s="82" t="str">
        <f>IF(ISNUMBER($D$25),$D$25+(0.2*$D$25),"TBD")</f>
        <v>TBD</v>
      </c>
      <c r="F30" s="66" t="s">
        <v>23</v>
      </c>
      <c r="G30" s="66" t="s">
        <v>111</v>
      </c>
    </row>
    <row r="31" spans="1:13" ht="15.75" customHeight="1" x14ac:dyDescent="0.2">
      <c r="B31" s="146"/>
      <c r="C31" s="147"/>
      <c r="D31" s="83" t="str">
        <f>IF(ISNUMBER($D$26),$D$26-(0.2*$D$26),"TBD")</f>
        <v>TBD</v>
      </c>
      <c r="E31" s="83" t="str">
        <f>IF(ISNUMBER($D$26),$D$26+(0.2*$D$26),"TBD")</f>
        <v>TBD</v>
      </c>
      <c r="F31" s="66" t="s">
        <v>24</v>
      </c>
      <c r="G31" s="66" t="s">
        <v>112</v>
      </c>
    </row>
    <row r="32" spans="1:13" ht="15.75" customHeight="1" thickBot="1" x14ac:dyDescent="0.25">
      <c r="A32" s="74"/>
      <c r="H32" s="74"/>
    </row>
    <row r="33" spans="1:8" ht="15.75" customHeight="1" x14ac:dyDescent="0.2">
      <c r="A33" s="74"/>
      <c r="B33" s="84" t="s">
        <v>26</v>
      </c>
      <c r="C33" s="85" t="s">
        <v>113</v>
      </c>
      <c r="D33" s="86" t="s">
        <v>114</v>
      </c>
      <c r="E33" s="87" t="s">
        <v>115</v>
      </c>
      <c r="F33" s="88" t="s">
        <v>116</v>
      </c>
      <c r="G33" s="84" t="s">
        <v>27</v>
      </c>
      <c r="H33" s="74"/>
    </row>
    <row r="34" spans="1:8" ht="22.5" customHeight="1" x14ac:dyDescent="0.2">
      <c r="A34" s="89"/>
      <c r="B34" s="112" t="s">
        <v>28</v>
      </c>
      <c r="C34" s="109"/>
      <c r="D34" s="113"/>
      <c r="E34" s="90" t="str">
        <f t="shared" ref="E34:E42" si="0">IF(COUNT(C34:D34)=2,D34-C34,"Input needed")</f>
        <v>Input needed</v>
      </c>
      <c r="F34" s="91" t="str">
        <f t="shared" ref="F34:F42" si="1">IF(E34&lt;$D$31,"No",IF(E34&gt;$E$31,"No","Yes"))</f>
        <v>No</v>
      </c>
      <c r="G34" s="92" t="str">
        <f ca="1">IF(ISNUMBER(E34),IF(E34&lt;$D$31,VLOOKUP(RANDBETWEEN(MIN([1]Feedback!$C$2:$C$21),MAX([1]Feedback!$C$2:$C$21)),[1]Feedback!$C$2:$D$22,2),IF(E34&gt;$E$31,VLOOKUP(RANDBETWEEN(MIN([1]Feedback!$C$2:$C$21),MAX([1]Feedback!$C$2:$C$21)),[1]Feedback!$C$2:$D$22,2),VLOOKUP(RANDBETWEEN(MIN([1]Feedback!$A$2:$A$21),MAX([1]Feedback!$A$2:$A$21)),[1]Feedback!$A$2:$B$7,2)))," ")</f>
        <v xml:space="preserve"> </v>
      </c>
    </row>
    <row r="35" spans="1:8" ht="22.5" customHeight="1" x14ac:dyDescent="0.2">
      <c r="A35" s="89"/>
      <c r="B35" s="112" t="s">
        <v>29</v>
      </c>
      <c r="C35" s="109"/>
      <c r="D35" s="113"/>
      <c r="E35" s="90" t="str">
        <f t="shared" si="0"/>
        <v>Input needed</v>
      </c>
      <c r="F35" s="91" t="str">
        <f t="shared" si="1"/>
        <v>No</v>
      </c>
      <c r="G35" s="92" t="str">
        <f ca="1">IF(ISNUMBER(E35),IF(E35&lt;$D$31,VLOOKUP(RANDBETWEEN(MIN([1]Feedback!$C$2:$C$21),MAX([1]Feedback!$C$2:$C$21)),[1]Feedback!$C$2:$D$22,2),IF(E35&gt;$E$31,VLOOKUP(RANDBETWEEN(MIN([1]Feedback!$C$2:$C$21),MAX([1]Feedback!$C$2:$C$21)),[1]Feedback!$C$2:$D$22,2),VLOOKUP(RANDBETWEEN(MIN([1]Feedback!$A$2:$A$21),MAX([1]Feedback!$A$2:$A$21)),[1]Feedback!$A$2:$B$7,2)))," ")</f>
        <v xml:space="preserve"> </v>
      </c>
    </row>
    <row r="36" spans="1:8" ht="22.5" customHeight="1" x14ac:dyDescent="0.2">
      <c r="A36" s="89"/>
      <c r="B36" s="112" t="s">
        <v>30</v>
      </c>
      <c r="C36" s="109"/>
      <c r="D36" s="113"/>
      <c r="E36" s="90" t="str">
        <f t="shared" si="0"/>
        <v>Input needed</v>
      </c>
      <c r="F36" s="91" t="str">
        <f t="shared" si="1"/>
        <v>No</v>
      </c>
      <c r="G36" s="92" t="str">
        <f ca="1">IF(ISNUMBER(E36),IF(E36&lt;$D$31,VLOOKUP(RANDBETWEEN(MIN([1]Feedback!$C$2:$C$21),MAX([1]Feedback!$C$2:$C$21)),[1]Feedback!$C$2:$D$22,2),IF(E36&gt;$E$31,VLOOKUP(RANDBETWEEN(MIN([1]Feedback!$C$2:$C$21),MAX([1]Feedback!$C$2:$C$21)),[1]Feedback!$C$2:$D$22,2),VLOOKUP(RANDBETWEEN(MIN([1]Feedback!$A$2:$A$21),MAX([1]Feedback!$A$2:$A$21)),[1]Feedback!$A$2:$B$7,2)))," ")</f>
        <v xml:space="preserve"> </v>
      </c>
    </row>
    <row r="37" spans="1:8" ht="22.5" customHeight="1" x14ac:dyDescent="0.2">
      <c r="A37" s="89"/>
      <c r="B37" s="112" t="s">
        <v>31</v>
      </c>
      <c r="C37" s="109"/>
      <c r="D37" s="113"/>
      <c r="E37" s="90" t="str">
        <f t="shared" si="0"/>
        <v>Input needed</v>
      </c>
      <c r="F37" s="91" t="str">
        <f t="shared" si="1"/>
        <v>No</v>
      </c>
      <c r="G37" s="92" t="str">
        <f ca="1">IF(ISNUMBER(E37),IF(E37&lt;$D$31,VLOOKUP(RANDBETWEEN(MIN([1]Feedback!$C$2:$C$21),MAX([1]Feedback!$C$2:$C$21)),[1]Feedback!$C$2:$D$22,2),IF(E37&gt;$E$31,VLOOKUP(RANDBETWEEN(MIN([1]Feedback!$C$2:$C$21),MAX([1]Feedback!$C$2:$C$21)),[1]Feedback!$C$2:$D$22,2),VLOOKUP(RANDBETWEEN(MIN([1]Feedback!$A$2:$A$21),MAX([1]Feedback!$A$2:$A$21)),[1]Feedback!$A$2:$B$7,2)))," ")</f>
        <v xml:space="preserve"> </v>
      </c>
    </row>
    <row r="38" spans="1:8" ht="22.5" customHeight="1" x14ac:dyDescent="0.2">
      <c r="A38" s="89"/>
      <c r="B38" s="112" t="s">
        <v>32</v>
      </c>
      <c r="C38" s="109"/>
      <c r="D38" s="113"/>
      <c r="E38" s="90" t="str">
        <f t="shared" si="0"/>
        <v>Input needed</v>
      </c>
      <c r="F38" s="91" t="str">
        <f t="shared" si="1"/>
        <v>No</v>
      </c>
      <c r="G38" s="92" t="str">
        <f ca="1">IF(ISNUMBER(E38),IF(E38&lt;$D$31,VLOOKUP(RANDBETWEEN(MIN([1]Feedback!$C$2:$C$21),MAX([1]Feedback!$C$2:$C$21)),[1]Feedback!$C$2:$D$22,2),IF(E38&gt;$E$31,VLOOKUP(RANDBETWEEN(MIN([1]Feedback!$C$2:$C$21),MAX([1]Feedback!$C$2:$C$21)),[1]Feedback!$C$2:$D$22,2),VLOOKUP(RANDBETWEEN(MIN([1]Feedback!$A$2:$A$21),MAX([1]Feedback!$A$2:$A$21)),[1]Feedback!$A$2:$B$7,2)))," ")</f>
        <v xml:space="preserve"> </v>
      </c>
    </row>
    <row r="39" spans="1:8" ht="22.5" customHeight="1" x14ac:dyDescent="0.2">
      <c r="A39" s="89"/>
      <c r="B39" s="112" t="s">
        <v>33</v>
      </c>
      <c r="C39" s="109"/>
      <c r="D39" s="113"/>
      <c r="E39" s="90" t="str">
        <f t="shared" si="0"/>
        <v>Input needed</v>
      </c>
      <c r="F39" s="91" t="str">
        <f t="shared" si="1"/>
        <v>No</v>
      </c>
      <c r="G39" s="92" t="str">
        <f ca="1">IF(ISNUMBER(E39),IF(E39&lt;$D$31,VLOOKUP(RANDBETWEEN(MIN([1]Feedback!$C$2:$C$21),MAX([1]Feedback!$C$2:$C$21)),[1]Feedback!$C$2:$D$22,2),IF(E39&gt;$E$31,VLOOKUP(RANDBETWEEN(MIN([1]Feedback!$C$2:$C$21),MAX([1]Feedback!$C$2:$C$21)),[1]Feedback!$C$2:$D$22,2),VLOOKUP(RANDBETWEEN(MIN([1]Feedback!$A$2:$A$21),MAX([1]Feedback!$A$2:$A$21)),[1]Feedback!$A$2:$B$7,2)))," ")</f>
        <v xml:space="preserve"> </v>
      </c>
      <c r="H39" s="74"/>
    </row>
    <row r="40" spans="1:8" ht="22.5" customHeight="1" x14ac:dyDescent="0.2">
      <c r="A40" s="89"/>
      <c r="B40" s="112" t="s">
        <v>34</v>
      </c>
      <c r="C40" s="109"/>
      <c r="D40" s="113"/>
      <c r="E40" s="90" t="str">
        <f t="shared" si="0"/>
        <v>Input needed</v>
      </c>
      <c r="F40" s="91" t="str">
        <f t="shared" si="1"/>
        <v>No</v>
      </c>
      <c r="G40" s="92" t="str">
        <f ca="1">IF(ISNUMBER(E40),IF(E40&lt;$D$31,VLOOKUP(RANDBETWEEN(MIN([1]Feedback!$C$2:$C$21),MAX([1]Feedback!$C$2:$C$21)),[1]Feedback!$C$2:$D$22,2),IF(E40&gt;$E$31,VLOOKUP(RANDBETWEEN(MIN([1]Feedback!$C$2:$C$21),MAX([1]Feedback!$C$2:$C$21)),[1]Feedback!$C$2:$D$22,2),VLOOKUP(RANDBETWEEN(MIN([1]Feedback!$A$2:$A$21),MAX([1]Feedback!$A$2:$A$21)),[1]Feedback!$A$2:$B$7,2)))," ")</f>
        <v xml:space="preserve"> </v>
      </c>
      <c r="H40" s="74"/>
    </row>
    <row r="41" spans="1:8" ht="22.5" customHeight="1" x14ac:dyDescent="0.2">
      <c r="A41" s="89"/>
      <c r="B41" s="112" t="s">
        <v>35</v>
      </c>
      <c r="C41" s="109"/>
      <c r="D41" s="113"/>
      <c r="E41" s="90" t="str">
        <f t="shared" si="0"/>
        <v>Input needed</v>
      </c>
      <c r="F41" s="91" t="str">
        <f t="shared" si="1"/>
        <v>No</v>
      </c>
      <c r="G41" s="92" t="str">
        <f ca="1">IF(ISNUMBER(E41),IF(E41&lt;$D$31,VLOOKUP(RANDBETWEEN(MIN([1]Feedback!$C$2:$C$21),MAX([1]Feedback!$C$2:$C$21)),[1]Feedback!$C$2:$D$22,2),IF(E41&gt;$E$31,VLOOKUP(RANDBETWEEN(MIN([1]Feedback!$C$2:$C$21),MAX([1]Feedback!$C$2:$C$21)),[1]Feedback!$C$2:$D$22,2),VLOOKUP(RANDBETWEEN(MIN([1]Feedback!$A$2:$A$21),MAX([1]Feedback!$A$2:$A$21)),[1]Feedback!$A$2:$B$7,2)))," ")</f>
        <v xml:space="preserve"> </v>
      </c>
    </row>
    <row r="42" spans="1:8" ht="22.5" customHeight="1" thickBot="1" x14ac:dyDescent="0.25">
      <c r="A42" s="89"/>
      <c r="B42" s="112" t="s">
        <v>36</v>
      </c>
      <c r="C42" s="109"/>
      <c r="D42" s="113"/>
      <c r="E42" s="93" t="str">
        <f t="shared" si="0"/>
        <v>Input needed</v>
      </c>
      <c r="F42" s="91" t="str">
        <f t="shared" si="1"/>
        <v>No</v>
      </c>
      <c r="G42" s="92" t="str">
        <f ca="1">IF(ISNUMBER(E42),IF(E42&lt;$D$31,VLOOKUP(RANDBETWEEN(MIN([1]Feedback!$C$2:$C$21),MAX([1]Feedback!$C$2:$C$21)),[1]Feedback!$C$2:$D$22,2),IF(E42&gt;$E$31,VLOOKUP(RANDBETWEEN(MIN([1]Feedback!$C$2:$C$21),MAX([1]Feedback!$C$2:$C$21)),[1]Feedback!$C$2:$D$22,2),VLOOKUP(RANDBETWEEN(MIN([1]Feedback!$A$2:$A$21),MAX([1]Feedback!$A$2:$A$21)),[1]Feedback!$A$2:$B$7,2)))," ")</f>
        <v xml:space="preserve"> </v>
      </c>
    </row>
    <row r="43" spans="1:8" ht="15.75" customHeight="1" x14ac:dyDescent="0.2"/>
    <row r="44" spans="1:8" ht="15.75" customHeight="1" x14ac:dyDescent="0.2"/>
    <row r="45" spans="1:8" ht="15.75" customHeight="1" x14ac:dyDescent="0.2"/>
    <row r="46" spans="1:8" ht="15.75" customHeight="1" x14ac:dyDescent="0.2"/>
    <row r="47" spans="1:8" ht="31.5" customHeight="1" x14ac:dyDescent="0.2"/>
    <row r="48" spans="1: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28.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27"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algorithmName="SHA-512" hashValue="SJszmXaI3j6oI/0CotKXtiObTQMmhX8OqNJOzEpW35lc1gjHw8g65OKiHOLXJWbw5M+9LbTHfHti+HMt22Ef7w==" saltValue="yoNb2sPtkK9eDmCVyMA2ng==" spinCount="100000" sheet="1" objects="1" scenarios="1"/>
  <mergeCells count="25">
    <mergeCell ref="B10:C10"/>
    <mergeCell ref="D10:F10"/>
    <mergeCell ref="B3:C3"/>
    <mergeCell ref="D3:F3"/>
    <mergeCell ref="B4:C4"/>
    <mergeCell ref="D4:F4"/>
    <mergeCell ref="B5:C5"/>
    <mergeCell ref="D5:F5"/>
    <mergeCell ref="B7:C7"/>
    <mergeCell ref="D7:F7"/>
    <mergeCell ref="B8:C8"/>
    <mergeCell ref="B9:C9"/>
    <mergeCell ref="D9:F9"/>
    <mergeCell ref="B30:C31"/>
    <mergeCell ref="E13:F13"/>
    <mergeCell ref="B14:C14"/>
    <mergeCell ref="E14:F14"/>
    <mergeCell ref="B15:C15"/>
    <mergeCell ref="B16:C16"/>
    <mergeCell ref="B19:D19"/>
    <mergeCell ref="B21:C21"/>
    <mergeCell ref="B22:F22"/>
    <mergeCell ref="B23:D23"/>
    <mergeCell ref="B25:C26"/>
    <mergeCell ref="B29:C29"/>
  </mergeCells>
  <conditionalFormatting sqref="E23">
    <cfRule type="containsText" dxfId="45" priority="1" operator="containsText" text="Yes">
      <formula>NOT(ISERROR(SEARCH(("Yes"),(E23))))</formula>
    </cfRule>
    <cfRule type="containsText" dxfId="44" priority="2" operator="containsText" text="No">
      <formula>NOT(ISERROR(SEARCH(("No"),(E23))))</formula>
    </cfRule>
  </conditionalFormatting>
  <conditionalFormatting sqref="F34:F42">
    <cfRule type="containsText" dxfId="43" priority="6" operator="containsText" text="Yes">
      <formula>NOT(ISERROR(SEARCH(("Yes"),(F34))))</formula>
    </cfRule>
    <cfRule type="containsText" dxfId="42" priority="7" operator="containsText" text="No">
      <formula>NOT(ISERROR(SEARCH(("No"),(F34))))</formula>
    </cfRule>
  </conditionalFormatting>
  <conditionalFormatting sqref="G34:G42">
    <cfRule type="containsText" dxfId="41" priority="3" operator="containsText" text="→">
      <formula>NOT(ISERROR(SEARCH(("→"),(G34))))</formula>
    </cfRule>
    <cfRule type="containsText" dxfId="40" priority="4" operator="containsText" text="←">
      <formula>NOT(ISERROR(SEARCH(("←"),(G34))))</formula>
    </cfRule>
    <cfRule type="cellIs" dxfId="39" priority="5" operator="between">
      <formula>1</formula>
      <formula>18</formula>
    </cfRule>
  </conditionalFormatting>
  <dataValidations count="4">
    <dataValidation type="decimal" operator="greaterThanOrEqual" allowBlank="1" showInputMessage="1" prompt="M2 - Input the recorced mass of the specimen following applicaiton of the top coat. The recorded value should  be in units of grams (g)." sqref="D35:D42" xr:uid="{A21E6FB1-4C23-B74E-9D37-4E2D7343490F}">
      <formula1>C35</formula1>
    </dataValidation>
    <dataValidation type="decimal" operator="greaterThan" allowBlank="1" showInputMessage="1" prompt="M1 - Enter the recorded mass of the prepared rough substrate. Ensure all loose granules have been removed prior to weighing. Recorded value should be in units of grams (g)." sqref="C34:C42" xr:uid="{DFDF8D5F-DB7C-7844-8A8E-3B3E3162B99C}">
      <formula1>0</formula1>
    </dataValidation>
    <dataValidation type="decimal" operator="greaterThan" allowBlank="1" showInputMessage="1" showErrorMessage="1" prompt="Application Rate - Input the application rate listed on the product's TDS supplied by the Licensee. Select the appropriate application rate units in the adjacent cell. _x000a_" sqref="D14" xr:uid="{0402E752-D988-434A-832A-377A9A1299C6}">
      <formula1>0</formula1>
    </dataValidation>
    <dataValidation type="decimal" operator="greaterThanOrEqual" allowBlank="1" showInputMessage="1" prompt="M2 - Input the recorced mass of the specimen following application of the top coat. The recorded value should be in units of grams (g)._x000a_" sqref="D34" xr:uid="{1DF6B103-4412-FD4F-9279-5BFCF37BF3E6}">
      <formula1>C34</formula1>
    </dataValidation>
  </dataValidations>
  <pageMargins left="0.7" right="0.7" top="0.75" bottom="0.75" header="0" footer="0"/>
  <pageSetup scale="77" orientation="portrait"/>
  <headerFooter>
    <oddFooter>&amp;RCRRC Rough Substrates Tool  v2020.01.23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001"/>
  <sheetViews>
    <sheetView zoomScale="90" zoomScaleNormal="90" workbookViewId="0">
      <selection activeCell="D16" sqref="D16"/>
    </sheetView>
  </sheetViews>
  <sheetFormatPr baseColWidth="10" defaultColWidth="11.28515625" defaultRowHeight="15" customHeight="1" x14ac:dyDescent="0.2"/>
  <cols>
    <col min="1" max="1" width="11" customWidth="1"/>
    <col min="2" max="2" width="12.7109375" customWidth="1"/>
    <col min="3" max="8" width="16.42578125" customWidth="1"/>
    <col min="9" max="9" width="19.7109375" bestFit="1" customWidth="1"/>
    <col min="10" max="10" width="19.42578125" bestFit="1" customWidth="1"/>
    <col min="11" max="11" width="16.42578125" customWidth="1"/>
    <col min="12" max="12" width="15.5703125" customWidth="1"/>
    <col min="13" max="13" width="38.7109375" customWidth="1"/>
    <col min="14" max="14" width="8" customWidth="1"/>
    <col min="15" max="15" width="7.7109375" customWidth="1"/>
    <col min="16" max="30" width="11" customWidth="1"/>
  </cols>
  <sheetData>
    <row r="1" spans="1:19" ht="15.75" customHeight="1" x14ac:dyDescent="0.2">
      <c r="A1" s="1" t="s">
        <v>145</v>
      </c>
      <c r="K1" s="2"/>
    </row>
    <row r="2" spans="1:19" ht="15.75" customHeight="1" x14ac:dyDescent="0.2">
      <c r="A2" s="1"/>
      <c r="K2" s="2"/>
      <c r="N2" s="9"/>
    </row>
    <row r="3" spans="1:19" ht="22.5" customHeight="1" x14ac:dyDescent="0.2">
      <c r="B3" s="170" t="s">
        <v>0</v>
      </c>
      <c r="C3" s="184"/>
      <c r="D3" s="186" t="s">
        <v>148</v>
      </c>
      <c r="E3" s="187"/>
      <c r="F3" s="187"/>
      <c r="G3" s="30"/>
      <c r="H3" s="30"/>
      <c r="I3" s="30"/>
      <c r="J3" s="30"/>
    </row>
    <row r="4" spans="1:19" ht="22.5" customHeight="1" x14ac:dyDescent="0.2">
      <c r="B4" s="170" t="s">
        <v>1</v>
      </c>
      <c r="C4" s="184"/>
      <c r="D4" s="186" t="s">
        <v>149</v>
      </c>
      <c r="E4" s="187"/>
      <c r="F4" s="187"/>
      <c r="G4" s="30"/>
      <c r="H4" s="30"/>
      <c r="I4" s="30"/>
      <c r="J4" s="30"/>
      <c r="N4" s="43"/>
    </row>
    <row r="5" spans="1:19" ht="22.5" customHeight="1" x14ac:dyDescent="0.2">
      <c r="B5" s="170" t="s">
        <v>2</v>
      </c>
      <c r="C5" s="184"/>
      <c r="D5" s="186" t="s">
        <v>150</v>
      </c>
      <c r="E5" s="187"/>
      <c r="F5" s="187"/>
      <c r="G5" s="30"/>
      <c r="H5" s="30"/>
      <c r="I5" s="30"/>
      <c r="J5" s="30"/>
      <c r="N5" s="43"/>
      <c r="O5" s="28"/>
      <c r="P5" s="28"/>
      <c r="Q5" s="28"/>
      <c r="R5" s="28"/>
      <c r="S5" s="28"/>
    </row>
    <row r="6" spans="1:19" ht="9" customHeight="1" x14ac:dyDescent="0.2">
      <c r="B6" s="3"/>
      <c r="C6" s="3"/>
      <c r="D6" s="2"/>
      <c r="E6" s="2"/>
      <c r="F6" s="3"/>
      <c r="G6" s="2"/>
      <c r="H6" s="2"/>
      <c r="I6" s="2"/>
      <c r="J6" s="2"/>
      <c r="O6" s="28"/>
      <c r="P6" s="28"/>
      <c r="Q6" s="28"/>
      <c r="R6" s="28"/>
      <c r="S6" s="28"/>
    </row>
    <row r="7" spans="1:19" ht="22.5" customHeight="1" x14ac:dyDescent="0.2">
      <c r="B7" s="170" t="s">
        <v>3</v>
      </c>
      <c r="C7" s="184"/>
      <c r="D7" s="186" t="s">
        <v>151</v>
      </c>
      <c r="E7" s="187"/>
      <c r="F7" s="187"/>
      <c r="G7" s="30"/>
      <c r="H7" s="30"/>
      <c r="I7" s="30"/>
      <c r="J7" s="30"/>
      <c r="M7" s="2"/>
      <c r="N7" s="43"/>
      <c r="O7" s="28"/>
      <c r="P7" s="28"/>
      <c r="Q7" s="28"/>
      <c r="R7" s="28"/>
      <c r="S7" s="28"/>
    </row>
    <row r="8" spans="1:19" ht="22.5" customHeight="1" x14ac:dyDescent="0.2">
      <c r="B8" s="170" t="s">
        <v>4</v>
      </c>
      <c r="C8" s="184"/>
      <c r="D8" s="186" t="s">
        <v>152</v>
      </c>
      <c r="E8" s="187"/>
      <c r="F8" s="187"/>
      <c r="G8" s="4" t="s">
        <v>5</v>
      </c>
      <c r="H8" s="2"/>
      <c r="I8" s="2"/>
      <c r="J8" s="2"/>
      <c r="M8" s="2"/>
      <c r="N8" s="43"/>
      <c r="O8" s="28"/>
      <c r="P8" s="28"/>
      <c r="Q8" s="28"/>
      <c r="R8" s="28"/>
      <c r="S8" s="28"/>
    </row>
    <row r="9" spans="1:19" ht="22.5" customHeight="1" x14ac:dyDescent="0.2">
      <c r="B9" s="170" t="s">
        <v>6</v>
      </c>
      <c r="C9" s="184"/>
      <c r="D9" s="188">
        <v>45638</v>
      </c>
      <c r="E9" s="187"/>
      <c r="F9" s="187"/>
      <c r="G9" s="30"/>
      <c r="H9" s="30"/>
      <c r="I9" s="30"/>
      <c r="J9" s="30"/>
      <c r="N9" s="43"/>
      <c r="O9" s="28"/>
      <c r="P9" s="28"/>
      <c r="Q9" s="28"/>
      <c r="R9" s="28"/>
      <c r="S9" s="28"/>
    </row>
    <row r="10" spans="1:19" ht="22.5" customHeight="1" x14ac:dyDescent="0.2">
      <c r="B10" s="170" t="s">
        <v>7</v>
      </c>
      <c r="C10" s="184"/>
      <c r="D10" s="189">
        <v>45646</v>
      </c>
      <c r="E10" s="187"/>
      <c r="F10" s="187"/>
      <c r="G10" s="30"/>
      <c r="H10" s="30"/>
      <c r="I10" s="30"/>
      <c r="J10" s="30"/>
      <c r="L10" s="5"/>
      <c r="N10" s="28"/>
      <c r="O10" s="29"/>
      <c r="P10" s="29"/>
      <c r="Q10" s="28"/>
      <c r="R10" s="28"/>
      <c r="S10" s="28"/>
    </row>
    <row r="11" spans="1:19" ht="10.5" customHeight="1" x14ac:dyDescent="0.2">
      <c r="D11" s="2"/>
      <c r="E11" s="2"/>
      <c r="G11" s="2"/>
      <c r="H11" s="2"/>
      <c r="I11" s="2"/>
      <c r="J11" s="2"/>
      <c r="O11" s="29"/>
      <c r="P11" s="28"/>
      <c r="Q11" s="28"/>
      <c r="R11" s="28"/>
      <c r="S11" s="28"/>
    </row>
    <row r="12" spans="1:19" ht="15.75" customHeight="1" x14ac:dyDescent="0.2">
      <c r="A12" s="1" t="s">
        <v>8</v>
      </c>
      <c r="N12" s="28"/>
      <c r="O12" s="29"/>
      <c r="P12" s="28"/>
      <c r="Q12" s="28"/>
      <c r="R12" s="28"/>
      <c r="S12" s="28"/>
    </row>
    <row r="13" spans="1:19" ht="21.75" customHeight="1" x14ac:dyDescent="0.2">
      <c r="B13" s="7" t="s">
        <v>9</v>
      </c>
      <c r="C13" s="7"/>
      <c r="E13" s="191" t="s">
        <v>10</v>
      </c>
      <c r="F13" s="192"/>
      <c r="G13" s="4"/>
      <c r="H13" s="4"/>
      <c r="I13" s="4"/>
      <c r="J13" s="30"/>
      <c r="N13" s="94"/>
      <c r="O13" s="28"/>
      <c r="P13" s="28"/>
      <c r="Q13" s="28"/>
      <c r="R13" s="28"/>
      <c r="S13" s="28"/>
    </row>
    <row r="14" spans="1:19" ht="22.5" customHeight="1" x14ac:dyDescent="0.2">
      <c r="B14" s="185" t="s">
        <v>11</v>
      </c>
      <c r="C14" s="166"/>
      <c r="D14" s="54">
        <v>4</v>
      </c>
      <c r="E14" s="190" t="s">
        <v>98</v>
      </c>
      <c r="F14" s="190"/>
      <c r="G14" s="3"/>
      <c r="H14" s="3"/>
      <c r="I14" s="3"/>
      <c r="J14" s="30"/>
      <c r="L14" s="6"/>
      <c r="O14" s="28"/>
      <c r="P14" s="28"/>
      <c r="Q14" s="28"/>
      <c r="R14" s="28"/>
      <c r="S14" s="28"/>
    </row>
    <row r="15" spans="1:19" ht="22.5" customHeight="1" x14ac:dyDescent="0.2">
      <c r="B15" s="170" t="s">
        <v>12</v>
      </c>
      <c r="C15" s="171"/>
      <c r="D15" s="55">
        <v>8.4</v>
      </c>
      <c r="E15" s="3" t="s">
        <v>13</v>
      </c>
      <c r="F15" s="3"/>
      <c r="G15" s="3"/>
      <c r="H15" s="3"/>
      <c r="I15" s="3"/>
      <c r="N15" s="28"/>
      <c r="O15" s="28"/>
      <c r="P15" s="28"/>
      <c r="Q15" s="28"/>
      <c r="R15" s="28"/>
      <c r="S15" s="28"/>
    </row>
    <row r="16" spans="1:19" ht="15.75" customHeight="1" x14ac:dyDescent="0.2">
      <c r="B16" s="170" t="s">
        <v>14</v>
      </c>
      <c r="C16" s="171"/>
      <c r="D16" s="8">
        <f>IFERROR(IF(E14=Feedback!H4,D15/((231/(12^3)*1000*12)/D14),IF(E14=Feedback!H3,D15/(100/D14),IF(E14=Feedback!H2,D15/D14))),"Input needed")</f>
        <v>0.33600000000000002</v>
      </c>
      <c r="E16" s="3" t="s">
        <v>15</v>
      </c>
      <c r="F16" s="3"/>
      <c r="G16" s="11"/>
      <c r="H16" s="3"/>
      <c r="I16" s="3"/>
    </row>
    <row r="17" spans="1:17" ht="9.75" customHeight="1" x14ac:dyDescent="0.2"/>
    <row r="18" spans="1:17" ht="15.75" customHeight="1" x14ac:dyDescent="0.2">
      <c r="A18" s="1" t="s">
        <v>16</v>
      </c>
    </row>
    <row r="19" spans="1:17" ht="15.75" customHeight="1" x14ac:dyDescent="0.2">
      <c r="A19" s="9"/>
      <c r="B19" s="172" t="s">
        <v>9</v>
      </c>
      <c r="C19" s="173"/>
      <c r="D19" s="173"/>
    </row>
    <row r="20" spans="1:17" ht="15.75" customHeight="1" x14ac:dyDescent="0.2">
      <c r="A20" s="9"/>
      <c r="D20" s="10" t="s">
        <v>17</v>
      </c>
      <c r="E20" s="39" t="s">
        <v>18</v>
      </c>
      <c r="F20" s="41" t="s">
        <v>19</v>
      </c>
      <c r="G20" s="2"/>
      <c r="H20" s="2"/>
      <c r="I20" s="2"/>
    </row>
    <row r="21" spans="1:17" ht="22.5" customHeight="1" x14ac:dyDescent="0.2">
      <c r="A21" s="9"/>
      <c r="B21" s="170" t="s">
        <v>20</v>
      </c>
      <c r="C21" s="171"/>
      <c r="D21" s="56">
        <v>4</v>
      </c>
      <c r="E21" s="57">
        <v>6</v>
      </c>
      <c r="F21" s="42">
        <f>(E21*D21)/144</f>
        <v>0.16666666666666666</v>
      </c>
      <c r="G21" s="40"/>
      <c r="H21" s="40"/>
      <c r="I21" s="40"/>
      <c r="P21" s="5"/>
      <c r="Q21" s="11"/>
    </row>
    <row r="22" spans="1:17" ht="23" customHeight="1" x14ac:dyDescent="0.2">
      <c r="B22" s="174" t="s">
        <v>21</v>
      </c>
      <c r="C22" s="175"/>
      <c r="D22" s="175"/>
      <c r="E22" s="175"/>
      <c r="F22" s="176"/>
      <c r="G22" s="176"/>
      <c r="H22" s="176"/>
      <c r="I22" s="176"/>
      <c r="J22" s="176"/>
    </row>
    <row r="23" spans="1:17" ht="15.75" customHeight="1" x14ac:dyDescent="0.2">
      <c r="B23" s="177" t="s">
        <v>22</v>
      </c>
      <c r="C23" s="178"/>
      <c r="D23" s="171"/>
      <c r="E23" s="12" t="str">
        <f>IF((D21)&gt;3.99,IF((E21)&gt;5.99,"Yes","No"),"No")</f>
        <v>Yes</v>
      </c>
      <c r="F23" s="38"/>
      <c r="G23" s="38"/>
      <c r="H23" s="38"/>
      <c r="I23" s="38"/>
    </row>
    <row r="24" spans="1:17" ht="15.75" customHeight="1" x14ac:dyDescent="0.2">
      <c r="J24" s="4"/>
      <c r="L24" s="4" t="s">
        <v>25</v>
      </c>
    </row>
    <row r="25" spans="1:17" ht="15.75" customHeight="1" x14ac:dyDescent="0.2">
      <c r="B25" s="179" t="s">
        <v>99</v>
      </c>
      <c r="C25" s="168"/>
      <c r="D25" s="13">
        <f>IFERROR(D16*F21*16,"Not yet calculated")</f>
        <v>0.89600000000000002</v>
      </c>
      <c r="E25" t="s">
        <v>23</v>
      </c>
      <c r="G25" s="180" t="s">
        <v>101</v>
      </c>
      <c r="H25" s="181"/>
      <c r="I25" s="45">
        <f>IFERROR(D25/2,"Not yet calculated")</f>
        <v>0.44800000000000001</v>
      </c>
      <c r="J25" t="s">
        <v>23</v>
      </c>
      <c r="L25" s="27" t="s">
        <v>81</v>
      </c>
    </row>
    <row r="26" spans="1:17" ht="37" customHeight="1" x14ac:dyDescent="0.2">
      <c r="B26" s="169"/>
      <c r="C26" s="166"/>
      <c r="D26" s="60">
        <f>IFERROR(D25*28.35,"Not yet calculated")</f>
        <v>25.401600000000002</v>
      </c>
      <c r="E26" s="9" t="s">
        <v>24</v>
      </c>
      <c r="G26" s="182"/>
      <c r="H26" s="183"/>
      <c r="I26" s="61">
        <f>IFERROR(D26/2,"Not yet calculated")</f>
        <v>12.700800000000001</v>
      </c>
      <c r="J26" s="9" t="s">
        <v>24</v>
      </c>
      <c r="L26" s="27" t="s">
        <v>82</v>
      </c>
    </row>
    <row r="27" spans="1:17" ht="16" x14ac:dyDescent="0.2">
      <c r="D27" s="14"/>
      <c r="G27" s="14"/>
      <c r="L27" s="27" t="s">
        <v>83</v>
      </c>
    </row>
    <row r="28" spans="1:17" ht="19.5" customHeight="1" x14ac:dyDescent="0.2">
      <c r="A28" s="4" t="s">
        <v>79</v>
      </c>
      <c r="D28" s="14"/>
      <c r="G28" s="44" t="s">
        <v>102</v>
      </c>
      <c r="L28" s="27" t="s">
        <v>87</v>
      </c>
    </row>
    <row r="29" spans="1:17" ht="15.75" customHeight="1" x14ac:dyDescent="0.2">
      <c r="B29" s="165"/>
      <c r="C29" s="166"/>
      <c r="D29" s="32" t="s">
        <v>88</v>
      </c>
      <c r="E29" s="33" t="s">
        <v>89</v>
      </c>
      <c r="F29" s="34"/>
      <c r="G29" s="165"/>
      <c r="H29" s="166"/>
      <c r="I29" s="32" t="s">
        <v>104</v>
      </c>
      <c r="J29" s="33" t="s">
        <v>105</v>
      </c>
      <c r="K29" s="34"/>
      <c r="L29" s="27" t="s">
        <v>84</v>
      </c>
    </row>
    <row r="30" spans="1:17" ht="15.75" customHeight="1" x14ac:dyDescent="0.2">
      <c r="B30" s="167" t="s">
        <v>80</v>
      </c>
      <c r="C30" s="168"/>
      <c r="D30" s="15">
        <f>IF(ISNUMBER($D$25),$D$25-(0.2*$D$25),"TBD")</f>
        <v>0.71679999999999999</v>
      </c>
      <c r="E30" s="15">
        <f>IF(ISNUMBER($D$25),$D$25+(0.2*$D$25),"TBD")</f>
        <v>1.0752000000000002</v>
      </c>
      <c r="F30" t="s">
        <v>23</v>
      </c>
      <c r="G30" s="167" t="s">
        <v>103</v>
      </c>
      <c r="H30" s="168"/>
      <c r="I30" s="15">
        <f>IF(ISNUMBER($I$25),$I$25-(0.2*$I$25),"TBD")</f>
        <v>0.3584</v>
      </c>
      <c r="J30" s="15">
        <f>IF(ISNUMBER($I$25),$I$25+(0.2*$I$25),"TBD")</f>
        <v>0.53760000000000008</v>
      </c>
      <c r="K30" t="s">
        <v>23</v>
      </c>
      <c r="L30" s="27" t="s">
        <v>85</v>
      </c>
    </row>
    <row r="31" spans="1:17" ht="15.75" customHeight="1" x14ac:dyDescent="0.2">
      <c r="B31" s="169"/>
      <c r="C31" s="166"/>
      <c r="D31" s="16">
        <f>IF(ISNUMBER($D$26),$D$26-(0.2*$D$26),"TBD")</f>
        <v>20.321280000000002</v>
      </c>
      <c r="E31" s="16">
        <f>IF(ISNUMBER($D$26),$D$26+(0.2*$D$26),"TBD")</f>
        <v>30.481920000000002</v>
      </c>
      <c r="F31" s="9" t="s">
        <v>24</v>
      </c>
      <c r="G31" s="169"/>
      <c r="H31" s="166"/>
      <c r="I31" s="16">
        <f>IF(ISNUMBER($I$26),$I$26-(0.2*$I$26),"TBD")</f>
        <v>10.160640000000001</v>
      </c>
      <c r="J31" s="16">
        <f>IF(ISNUMBER($I$26),$I$26+(0.2*$I$26),"TBD")</f>
        <v>15.240960000000001</v>
      </c>
      <c r="K31" s="9" t="s">
        <v>24</v>
      </c>
      <c r="L31" s="27" t="s">
        <v>86</v>
      </c>
    </row>
    <row r="32" spans="1:17" ht="15.75" customHeight="1" x14ac:dyDescent="0.2">
      <c r="B32" s="30"/>
      <c r="C32" s="30"/>
      <c r="D32" s="31"/>
      <c r="E32" s="31"/>
      <c r="F32" s="30"/>
      <c r="G32" s="31"/>
      <c r="H32" s="31"/>
      <c r="I32" s="31"/>
    </row>
    <row r="33" spans="1:13" ht="15.75" customHeight="1" thickBot="1" x14ac:dyDescent="0.25">
      <c r="A33" s="9"/>
      <c r="L33" s="9"/>
    </row>
    <row r="34" spans="1:13" ht="85" x14ac:dyDescent="0.2">
      <c r="A34" s="9"/>
      <c r="B34" s="17" t="s">
        <v>26</v>
      </c>
      <c r="C34" s="35" t="s">
        <v>90</v>
      </c>
      <c r="D34" s="36" t="s">
        <v>91</v>
      </c>
      <c r="E34" s="49" t="s">
        <v>92</v>
      </c>
      <c r="F34" s="47" t="s">
        <v>100</v>
      </c>
      <c r="G34" s="46" t="s">
        <v>93</v>
      </c>
      <c r="H34" s="36" t="s">
        <v>94</v>
      </c>
      <c r="I34" s="37" t="s">
        <v>95</v>
      </c>
      <c r="J34" s="52" t="s">
        <v>117</v>
      </c>
      <c r="K34" s="62" t="s">
        <v>96</v>
      </c>
      <c r="L34" s="64" t="s">
        <v>97</v>
      </c>
      <c r="M34" s="17" t="s">
        <v>27</v>
      </c>
    </row>
    <row r="35" spans="1:13" ht="22.5" customHeight="1" x14ac:dyDescent="0.2">
      <c r="A35" s="18"/>
      <c r="B35" s="19" t="s">
        <v>28</v>
      </c>
      <c r="C35" s="58"/>
      <c r="D35" s="54"/>
      <c r="E35" s="50" t="str">
        <f>IF(COUNT(C35:D35)=2,D35-C35,"Input needed")</f>
        <v>Input needed</v>
      </c>
      <c r="F35" s="48" t="str">
        <f>IF(E35&lt;$I$31,"No",IF(E35&gt;$J$31,"No","Yes"))</f>
        <v>No</v>
      </c>
      <c r="G35" s="59"/>
      <c r="H35" s="54"/>
      <c r="I35" s="20" t="str">
        <f>IF(COUNT(G35:H35)=2,H35-G35,"Input needed")</f>
        <v>Input needed</v>
      </c>
      <c r="J35" s="53" t="str">
        <f>IF(I35&lt;$I$31,"No",IF(I35&gt;$J$31,"No","Yes"))</f>
        <v>No</v>
      </c>
      <c r="K35" s="63" t="str">
        <f>IF(COUNT(E35,I35)=2,E35+I35,"input needed")</f>
        <v>input needed</v>
      </c>
      <c r="L35" s="21" t="str">
        <f>IF(K35&lt;$D$31,"No",IF(K35&gt;$E$31,"No","Yes"))</f>
        <v>No</v>
      </c>
      <c r="M35" s="22" t="str">
        <f ca="1">IF(ISNUMBER(K35),IF(K35&lt;$D$31,VLOOKUP(RANDBETWEEN(MIN(Feedback!$C$2:$C$21),MAX(Feedback!$C$2:$C$21)),Feedback!$C$2:$D$22,2),IF(K35&gt;$E$31,VLOOKUP(RANDBETWEEN(MIN(Feedback!$C$2:$C$21),MAX(Feedback!$C$2:$C$21)),Feedback!$C$2:$D$22,2),VLOOKUP(RANDBETWEEN(MIN(Feedback!$A$2:$A$21),MAX(Feedback!$A$2:$A$21)),Feedback!$A$2:$B$7,2)))," ")</f>
        <v xml:space="preserve"> </v>
      </c>
    </row>
    <row r="36" spans="1:13" ht="22.5" customHeight="1" x14ac:dyDescent="0.2">
      <c r="A36" s="18"/>
      <c r="B36" s="19" t="s">
        <v>29</v>
      </c>
      <c r="C36" s="58"/>
      <c r="D36" s="54"/>
      <c r="E36" s="50" t="str">
        <f t="shared" ref="E36:E43" si="0">IF(COUNT(C36:D36)=2,D36-C36,"Input needed")</f>
        <v>Input needed</v>
      </c>
      <c r="F36" s="48" t="str">
        <f t="shared" ref="F36:F43" si="1">IF(E36&lt;$I$31,"No",IF(E36&gt;$J$31,"No","Yes"))</f>
        <v>No</v>
      </c>
      <c r="G36" s="59"/>
      <c r="H36" s="54"/>
      <c r="I36" s="20" t="str">
        <f t="shared" ref="I36:I43" si="2">IF(COUNT(G36:H36)=2,H36-G36,"Input needed")</f>
        <v>Input needed</v>
      </c>
      <c r="J36" s="53" t="str">
        <f t="shared" ref="J36:J43" si="3">IF(I36&lt;$I$31,"No",IF(I36&gt;$J$31,"No","Yes"))</f>
        <v>No</v>
      </c>
      <c r="K36" s="63" t="str">
        <f t="shared" ref="K36:K43" si="4">IF(COUNT(E36,I36)=2,E36+I36,"input needed")</f>
        <v>input needed</v>
      </c>
      <c r="L36" s="21" t="str">
        <f t="shared" ref="L36:L43" si="5">IF(K36&lt;$D$31,"No",IF(K36&gt;$E$31,"No","Yes"))</f>
        <v>No</v>
      </c>
      <c r="M36" s="22" t="str">
        <f ca="1">IF(ISNUMBER(K36),IF(K36&lt;$D$31,VLOOKUP(RANDBETWEEN(MIN(Feedback!$C$2:$C$21),MAX(Feedback!$C$2:$C$21)),Feedback!$C$2:$D$22,2),IF(K36&gt;$E$31,VLOOKUP(RANDBETWEEN(MIN(Feedback!$C$2:$C$21),MAX(Feedback!$C$2:$C$21)),Feedback!$C$2:$D$22,2),VLOOKUP(RANDBETWEEN(MIN(Feedback!$A$2:$A$21),MAX(Feedback!$A$2:$A$21)),Feedback!$A$2:$B$7,2)))," ")</f>
        <v xml:space="preserve"> </v>
      </c>
    </row>
    <row r="37" spans="1:13" ht="22.5" customHeight="1" x14ac:dyDescent="0.2">
      <c r="A37" s="18"/>
      <c r="B37" s="19" t="s">
        <v>30</v>
      </c>
      <c r="C37" s="58"/>
      <c r="D37" s="54"/>
      <c r="E37" s="50" t="str">
        <f t="shared" si="0"/>
        <v>Input needed</v>
      </c>
      <c r="F37" s="48" t="str">
        <f t="shared" si="1"/>
        <v>No</v>
      </c>
      <c r="G37" s="59"/>
      <c r="H37" s="54"/>
      <c r="I37" s="20" t="str">
        <f t="shared" si="2"/>
        <v>Input needed</v>
      </c>
      <c r="J37" s="53" t="str">
        <f t="shared" si="3"/>
        <v>No</v>
      </c>
      <c r="K37" s="63" t="str">
        <f t="shared" si="4"/>
        <v>input needed</v>
      </c>
      <c r="L37" s="21" t="str">
        <f t="shared" si="5"/>
        <v>No</v>
      </c>
      <c r="M37" s="22" t="str">
        <f ca="1">IF(ISNUMBER(K37),IF(K37&lt;$D$31,VLOOKUP(RANDBETWEEN(MIN(Feedback!$C$2:$C$21),MAX(Feedback!$C$2:$C$21)),Feedback!$C$2:$D$22,2),IF(K37&gt;$E$31,VLOOKUP(RANDBETWEEN(MIN(Feedback!$C$2:$C$21),MAX(Feedback!$C$2:$C$21)),Feedback!$C$2:$D$22,2),VLOOKUP(RANDBETWEEN(MIN(Feedback!$A$2:$A$21),MAX(Feedback!$A$2:$A$21)),Feedback!$A$2:$B$7,2)))," ")</f>
        <v xml:space="preserve"> </v>
      </c>
    </row>
    <row r="38" spans="1:13" ht="22.5" customHeight="1" x14ac:dyDescent="0.2">
      <c r="A38" s="18"/>
      <c r="B38" s="19" t="s">
        <v>31</v>
      </c>
      <c r="C38" s="58"/>
      <c r="D38" s="54"/>
      <c r="E38" s="50" t="str">
        <f t="shared" si="0"/>
        <v>Input needed</v>
      </c>
      <c r="F38" s="48" t="str">
        <f>IF(E38&lt;$I$31,"No",IF(E38&gt;$J$31,"No","Yes"))</f>
        <v>No</v>
      </c>
      <c r="G38" s="59"/>
      <c r="H38" s="54"/>
      <c r="I38" s="20" t="str">
        <f t="shared" si="2"/>
        <v>Input needed</v>
      </c>
      <c r="J38" s="53" t="str">
        <f>IF(I38&lt;$I$31,"No",IF(I38&gt;$J$31,"No","Yes"))</f>
        <v>No</v>
      </c>
      <c r="K38" s="63" t="str">
        <f t="shared" si="4"/>
        <v>input needed</v>
      </c>
      <c r="L38" s="21" t="str">
        <f t="shared" si="5"/>
        <v>No</v>
      </c>
      <c r="M38" s="22" t="str">
        <f ca="1">IF(ISNUMBER(K38),IF(K38&lt;$D$31,VLOOKUP(RANDBETWEEN(MIN(Feedback!$C$2:$C$21),MAX(Feedback!$C$2:$C$21)),Feedback!$C$2:$D$22,2),IF(K38&gt;$E$31,VLOOKUP(RANDBETWEEN(MIN(Feedback!$C$2:$C$21),MAX(Feedback!$C$2:$C$21)),Feedback!$C$2:$D$22,2),VLOOKUP(RANDBETWEEN(MIN(Feedback!$A$2:$A$21),MAX(Feedback!$A$2:$A$21)),Feedback!$A$2:$B$7,2)))," ")</f>
        <v xml:space="preserve"> </v>
      </c>
    </row>
    <row r="39" spans="1:13" ht="22.5" customHeight="1" x14ac:dyDescent="0.2">
      <c r="A39" s="18"/>
      <c r="B39" s="19" t="s">
        <v>32</v>
      </c>
      <c r="C39" s="58"/>
      <c r="D39" s="54"/>
      <c r="E39" s="50" t="str">
        <f t="shared" si="0"/>
        <v>Input needed</v>
      </c>
      <c r="F39" s="48" t="str">
        <f t="shared" si="1"/>
        <v>No</v>
      </c>
      <c r="G39" s="59"/>
      <c r="H39" s="54"/>
      <c r="I39" s="20" t="str">
        <f t="shared" si="2"/>
        <v>Input needed</v>
      </c>
      <c r="J39" s="53" t="str">
        <f t="shared" si="3"/>
        <v>No</v>
      </c>
      <c r="K39" s="63" t="str">
        <f t="shared" si="4"/>
        <v>input needed</v>
      </c>
      <c r="L39" s="21" t="str">
        <f t="shared" si="5"/>
        <v>No</v>
      </c>
      <c r="M39" s="22" t="str">
        <f ca="1">IF(ISNUMBER(K39),IF(K39&lt;$D$31,VLOOKUP(RANDBETWEEN(MIN(Feedback!$C$2:$C$21),MAX(Feedback!$C$2:$C$21)),Feedback!$C$2:$D$22,2),IF(K39&gt;$E$31,VLOOKUP(RANDBETWEEN(MIN(Feedback!$C$2:$C$21),MAX(Feedback!$C$2:$C$21)),Feedback!$C$2:$D$22,2),VLOOKUP(RANDBETWEEN(MIN(Feedback!$A$2:$A$21),MAX(Feedback!$A$2:$A$21)),Feedback!$A$2:$B$7,2)))," ")</f>
        <v xml:space="preserve"> </v>
      </c>
    </row>
    <row r="40" spans="1:13" ht="22.5" customHeight="1" x14ac:dyDescent="0.2">
      <c r="A40" s="18"/>
      <c r="B40" s="19" t="s">
        <v>33</v>
      </c>
      <c r="C40" s="58"/>
      <c r="D40" s="54"/>
      <c r="E40" s="50" t="str">
        <f t="shared" si="0"/>
        <v>Input needed</v>
      </c>
      <c r="F40" s="48" t="str">
        <f t="shared" si="1"/>
        <v>No</v>
      </c>
      <c r="G40" s="59"/>
      <c r="H40" s="54"/>
      <c r="I40" s="20" t="str">
        <f>IF(COUNT(G40:H40)=2,H40-G40,"Input needed")</f>
        <v>Input needed</v>
      </c>
      <c r="J40" s="53" t="str">
        <f>IF(I40&lt;$I$31,"No",IF(I40&gt;$J$31,"No","Yes"))</f>
        <v>No</v>
      </c>
      <c r="K40" s="63" t="str">
        <f t="shared" si="4"/>
        <v>input needed</v>
      </c>
      <c r="L40" s="21" t="str">
        <f>IF(K40&lt;$D$31,"No",IF(K40&gt;$E$31,"No","Yes"))</f>
        <v>No</v>
      </c>
      <c r="M40" s="22" t="str">
        <f ca="1">IF(ISNUMBER(K40),IF(K40&lt;$D$31,VLOOKUP(RANDBETWEEN(MIN(Feedback!$C$2:$C$21),MAX(Feedback!$C$2:$C$21)),Feedback!$C$2:$D$22,2),IF(K40&gt;$E$31,VLOOKUP(RANDBETWEEN(MIN(Feedback!$C$2:$C$21),MAX(Feedback!$C$2:$C$21)),Feedback!$C$2:$D$22,2),VLOOKUP(RANDBETWEEN(MIN(Feedback!$A$2:$A$21),MAX(Feedback!$A$2:$A$21)),Feedback!$A$2:$B$7,2)))," ")</f>
        <v xml:space="preserve"> </v>
      </c>
    </row>
    <row r="41" spans="1:13" ht="22.5" customHeight="1" x14ac:dyDescent="0.2">
      <c r="A41" s="18"/>
      <c r="B41" s="19" t="s">
        <v>34</v>
      </c>
      <c r="C41" s="58"/>
      <c r="D41" s="54"/>
      <c r="E41" s="50" t="str">
        <f t="shared" si="0"/>
        <v>Input needed</v>
      </c>
      <c r="F41" s="48" t="str">
        <f t="shared" si="1"/>
        <v>No</v>
      </c>
      <c r="G41" s="59"/>
      <c r="H41" s="54"/>
      <c r="I41" s="20" t="str">
        <f t="shared" si="2"/>
        <v>Input needed</v>
      </c>
      <c r="J41" s="53" t="str">
        <f t="shared" si="3"/>
        <v>No</v>
      </c>
      <c r="K41" s="63" t="str">
        <f t="shared" si="4"/>
        <v>input needed</v>
      </c>
      <c r="L41" s="21" t="str">
        <f t="shared" si="5"/>
        <v>No</v>
      </c>
      <c r="M41" s="22" t="str">
        <f ca="1">IF(ISNUMBER(K41),IF(K41&lt;$D$31,VLOOKUP(RANDBETWEEN(MIN(Feedback!$C$2:$C$21),MAX(Feedback!$C$2:$C$21)),Feedback!$C$2:$D$22,2),IF(K41&gt;$E$31,VLOOKUP(RANDBETWEEN(MIN(Feedback!$C$2:$C$21),MAX(Feedback!$C$2:$C$21)),Feedback!$C$2:$D$22,2),VLOOKUP(RANDBETWEEN(MIN(Feedback!$A$2:$A$21),MAX(Feedback!$A$2:$A$21)),Feedback!$A$2:$B$7,2)))," ")</f>
        <v xml:space="preserve"> </v>
      </c>
    </row>
    <row r="42" spans="1:13" ht="22.5" customHeight="1" x14ac:dyDescent="0.2">
      <c r="A42" s="18"/>
      <c r="B42" s="19" t="s">
        <v>35</v>
      </c>
      <c r="C42" s="58"/>
      <c r="D42" s="54"/>
      <c r="E42" s="50" t="str">
        <f t="shared" si="0"/>
        <v>Input needed</v>
      </c>
      <c r="F42" s="48" t="str">
        <f t="shared" si="1"/>
        <v>No</v>
      </c>
      <c r="G42" s="59"/>
      <c r="H42" s="54"/>
      <c r="I42" s="20" t="str">
        <f t="shared" si="2"/>
        <v>Input needed</v>
      </c>
      <c r="J42" s="53" t="str">
        <f t="shared" si="3"/>
        <v>No</v>
      </c>
      <c r="K42" s="63" t="str">
        <f t="shared" si="4"/>
        <v>input needed</v>
      </c>
      <c r="L42" s="21" t="str">
        <f t="shared" si="5"/>
        <v>No</v>
      </c>
      <c r="M42" s="22" t="str">
        <f ca="1">IF(ISNUMBER(K42),IF(K42&lt;$D$31,VLOOKUP(RANDBETWEEN(MIN(Feedback!$C$2:$C$21),MAX(Feedback!$C$2:$C$21)),Feedback!$C$2:$D$22,2),IF(K42&gt;$E$31,VLOOKUP(RANDBETWEEN(MIN(Feedback!$C$2:$C$21),MAX(Feedback!$C$2:$C$21)),Feedback!$C$2:$D$22,2),VLOOKUP(RANDBETWEEN(MIN(Feedback!$A$2:$A$21),MAX(Feedback!$A$2:$A$21)),Feedback!$A$2:$B$7,2)))," ")</f>
        <v xml:space="preserve"> </v>
      </c>
    </row>
    <row r="43" spans="1:13" ht="22.5" customHeight="1" thickBot="1" x14ac:dyDescent="0.25">
      <c r="A43" s="18"/>
      <c r="B43" s="19" t="s">
        <v>36</v>
      </c>
      <c r="C43" s="58"/>
      <c r="D43" s="54"/>
      <c r="E43" s="51" t="str">
        <f t="shared" si="0"/>
        <v>Input needed</v>
      </c>
      <c r="F43" s="48" t="str">
        <f t="shared" si="1"/>
        <v>No</v>
      </c>
      <c r="G43" s="59"/>
      <c r="H43" s="54"/>
      <c r="I43" s="23" t="str">
        <f t="shared" si="2"/>
        <v>Input needed</v>
      </c>
      <c r="J43" s="53" t="str">
        <f t="shared" si="3"/>
        <v>No</v>
      </c>
      <c r="K43" s="63" t="str">
        <f t="shared" si="4"/>
        <v>input needed</v>
      </c>
      <c r="L43" s="21" t="str">
        <f t="shared" si="5"/>
        <v>No</v>
      </c>
      <c r="M43" s="22" t="str">
        <f ca="1">IF(ISNUMBER(K43),IF(K43&lt;$D$31,VLOOKUP(RANDBETWEEN(MIN(Feedback!$C$2:$C$21),MAX(Feedback!$C$2:$C$21)),Feedback!$C$2:$D$22,2),IF(K43&gt;$E$31,VLOOKUP(RANDBETWEEN(MIN(Feedback!$C$2:$C$21),MAX(Feedback!$C$2:$C$21)),Feedback!$C$2:$D$22,2),VLOOKUP(RANDBETWEEN(MIN(Feedback!$A$2:$A$21),MAX(Feedback!$A$2:$A$21)),Feedback!$A$2:$B$7,2)))," ")</f>
        <v xml:space="preserve"> </v>
      </c>
    </row>
    <row r="44" spans="1:13" ht="15.75" customHeight="1" x14ac:dyDescent="0.2"/>
    <row r="45" spans="1:13" ht="15.75" customHeight="1" x14ac:dyDescent="0.2"/>
    <row r="46" spans="1:13" ht="15.75" customHeight="1" x14ac:dyDescent="0.2"/>
    <row r="47" spans="1:13" ht="15.75" customHeight="1" x14ac:dyDescent="0.2"/>
    <row r="48" spans="1:13" ht="31.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28.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27"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sheetProtection algorithmName="SHA-512" hashValue="4+L7s0TwqAsl36LGw0Bed9p6T5k5wiI4qROMhV3bYL1uBGIxHVdtiQcbrAddUUVx8qODAKB9jbk0YGpiNT6BXQ==" saltValue="zcLaQ+RiEBKaN4HC4+5EjQ==" spinCount="100000" sheet="1" objects="1" scenarios="1"/>
  <mergeCells count="29">
    <mergeCell ref="B3:C3"/>
    <mergeCell ref="B4:C4"/>
    <mergeCell ref="B5:C5"/>
    <mergeCell ref="D3:F3"/>
    <mergeCell ref="D4:F4"/>
    <mergeCell ref="D5:F5"/>
    <mergeCell ref="D7:F7"/>
    <mergeCell ref="D8:F8"/>
    <mergeCell ref="D9:F9"/>
    <mergeCell ref="D10:F10"/>
    <mergeCell ref="E14:F14"/>
    <mergeCell ref="E13:F13"/>
    <mergeCell ref="B7:C7"/>
    <mergeCell ref="B8:C8"/>
    <mergeCell ref="B9:C9"/>
    <mergeCell ref="B10:C10"/>
    <mergeCell ref="B14:C14"/>
    <mergeCell ref="B29:C29"/>
    <mergeCell ref="B30:C31"/>
    <mergeCell ref="B15:C15"/>
    <mergeCell ref="B16:C16"/>
    <mergeCell ref="B19:D19"/>
    <mergeCell ref="B21:C21"/>
    <mergeCell ref="B22:J22"/>
    <mergeCell ref="B23:D23"/>
    <mergeCell ref="B25:C26"/>
    <mergeCell ref="G25:H26"/>
    <mergeCell ref="G29:H29"/>
    <mergeCell ref="G30:H31"/>
  </mergeCells>
  <conditionalFormatting sqref="E23 H23:I23">
    <cfRule type="containsText" dxfId="38" priority="5" operator="containsText" text="Yes">
      <formula>NOT(ISERROR(SEARCH(("Yes"),(E23))))</formula>
    </cfRule>
    <cfRule type="containsText" dxfId="37" priority="6" operator="containsText" text="No">
      <formula>NOT(ISERROR(SEARCH(("No"),(E23))))</formula>
    </cfRule>
  </conditionalFormatting>
  <conditionalFormatting sqref="F35:F43">
    <cfRule type="cellIs" dxfId="36" priority="3" operator="equal">
      <formula>"Yes"</formula>
    </cfRule>
    <cfRule type="cellIs" dxfId="35" priority="4" operator="equal">
      <formula>"No"</formula>
    </cfRule>
  </conditionalFormatting>
  <conditionalFormatting sqref="J35:J43">
    <cfRule type="cellIs" dxfId="34" priority="1" operator="equal">
      <formula>"Yes"</formula>
    </cfRule>
    <cfRule type="cellIs" dxfId="33" priority="2" operator="equal">
      <formula>"No"</formula>
    </cfRule>
  </conditionalFormatting>
  <conditionalFormatting sqref="L35:L43">
    <cfRule type="containsText" dxfId="32" priority="10" operator="containsText" text="Yes">
      <formula>NOT(ISERROR(SEARCH(("Yes"),(L35))))</formula>
    </cfRule>
    <cfRule type="containsText" dxfId="31" priority="11" operator="containsText" text="No">
      <formula>NOT(ISERROR(SEARCH(("No"),(L35))))</formula>
    </cfRule>
  </conditionalFormatting>
  <conditionalFormatting sqref="M35:M43">
    <cfRule type="containsText" dxfId="30" priority="7" operator="containsText" text="→">
      <formula>NOT(ISERROR(SEARCH(("→"),(M35))))</formula>
    </cfRule>
    <cfRule type="containsText" dxfId="29" priority="8" operator="containsText" text="←">
      <formula>NOT(ISERROR(SEARCH(("←"),(M35))))</formula>
    </cfRule>
    <cfRule type="cellIs" dxfId="28" priority="9" operator="between">
      <formula>1</formula>
      <formula>18</formula>
    </cfRule>
  </conditionalFormatting>
  <dataValidations count="4">
    <dataValidation type="decimal" operator="greaterThanOrEqual" allowBlank="1" showInputMessage="1" prompt="M2 - Input the recorced mass of the specimen following application of the top coat. The recorded value should be in units of grams (g)._x000a_" sqref="D35 H35" xr:uid="{00000000-0002-0000-0100-000001000000}">
      <formula1>C35</formula1>
    </dataValidation>
    <dataValidation type="decimal" operator="greaterThan" allowBlank="1" showInputMessage="1" showErrorMessage="1" prompt="Application Rate - Input the application rate listed on the product's TDS supplied by the Licensee. Select the appropriate application rate units in the adjacent cell. _x000a_" sqref="D14 G14" xr:uid="{00000000-0002-0000-0100-000002000000}">
      <formula1>0</formula1>
    </dataValidation>
    <dataValidation type="decimal" operator="greaterThan" allowBlank="1" showInputMessage="1" prompt="M1 - Enter the recorded mass of the prepared rough substrate. Ensure all loose granules have been removed prior to weighing. Recorded value should be in units of grams (g)." sqref="C35:C43 G35:G43" xr:uid="{00000000-0002-0000-0100-000003000000}">
      <formula1>0</formula1>
    </dataValidation>
    <dataValidation type="decimal" operator="greaterThanOrEqual" allowBlank="1" showInputMessage="1" prompt="M2 - Input the recorced mass of the specimen following applicaiton of the top coat. The recorded value should  be in units of grams (g)." sqref="D36:D43 H36:H43" xr:uid="{00000000-0002-0000-0100-000004000000}">
      <formula1>C36</formula1>
    </dataValidation>
  </dataValidations>
  <pageMargins left="0.7" right="0.7" top="0.75" bottom="0.75" header="0" footer="0"/>
  <pageSetup scale="77" orientation="portrait"/>
  <headerFooter>
    <oddFooter>&amp;RCRRC Rough Substrates Tool  v2020.01.23</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prompt="Application Rate - Select the units provided for application rate listed on the product's TDS that was supplied by the Licensee_x000a_" xr:uid="{00000000-0002-0000-0100-000000000000}">
          <x14:formula1>
            <xm:f>Feedback!$H$2:$H$4</xm:f>
          </x14:formula1>
          <xm:sqref>E14 H14:I14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1DE7C6-FA10-D24B-A80A-5618F2B187B5}">
  <dimension ref="A1:S1018"/>
  <sheetViews>
    <sheetView tabSelected="1" topLeftCell="A16" zoomScale="90" zoomScaleNormal="90" workbookViewId="0">
      <selection activeCell="B52" sqref="B52"/>
    </sheetView>
  </sheetViews>
  <sheetFormatPr baseColWidth="10" defaultColWidth="11.28515625" defaultRowHeight="15" customHeight="1" x14ac:dyDescent="0.2"/>
  <cols>
    <col min="1" max="1" width="11" customWidth="1"/>
    <col min="2" max="2" width="12.7109375" customWidth="1"/>
    <col min="3" max="8" width="16.42578125" customWidth="1"/>
    <col min="9" max="9" width="19.7109375" bestFit="1" customWidth="1"/>
    <col min="10" max="10" width="19.42578125" bestFit="1" customWidth="1"/>
    <col min="11" max="11" width="16.42578125" customWidth="1"/>
    <col min="12" max="12" width="15.5703125" customWidth="1"/>
    <col min="13" max="13" width="38.7109375" customWidth="1"/>
    <col min="14" max="14" width="8" customWidth="1"/>
    <col min="15" max="15" width="7.7109375" customWidth="1"/>
    <col min="16" max="30" width="11" customWidth="1"/>
  </cols>
  <sheetData>
    <row r="1" spans="1:19" ht="15.75" customHeight="1" x14ac:dyDescent="0.2">
      <c r="A1" s="1" t="s">
        <v>155</v>
      </c>
      <c r="F1" s="115"/>
      <c r="G1" s="115"/>
      <c r="H1" s="195" t="s">
        <v>156</v>
      </c>
      <c r="I1" s="195"/>
      <c r="J1" s="195"/>
      <c r="K1" s="195"/>
      <c r="L1" s="195"/>
      <c r="M1" s="195"/>
    </row>
    <row r="2" spans="1:19" ht="15.75" customHeight="1" x14ac:dyDescent="0.2">
      <c r="A2" s="1"/>
      <c r="F2" s="115"/>
      <c r="G2" s="115"/>
      <c r="H2" s="195"/>
      <c r="I2" s="195"/>
      <c r="J2" s="195"/>
      <c r="K2" s="195"/>
      <c r="L2" s="195"/>
      <c r="M2" s="195"/>
      <c r="N2" s="9"/>
    </row>
    <row r="3" spans="1:19" ht="22.5" customHeight="1" x14ac:dyDescent="0.2">
      <c r="B3" s="170" t="s">
        <v>0</v>
      </c>
      <c r="C3" s="184"/>
      <c r="D3" s="186"/>
      <c r="E3" s="187"/>
      <c r="F3" s="187"/>
      <c r="G3" s="30"/>
      <c r="H3" s="30"/>
      <c r="I3" s="30"/>
      <c r="J3" s="30"/>
    </row>
    <row r="4" spans="1:19" ht="22.5" customHeight="1" x14ac:dyDescent="0.2">
      <c r="B4" s="170" t="s">
        <v>1</v>
      </c>
      <c r="C4" s="184"/>
      <c r="D4" s="186"/>
      <c r="E4" s="187"/>
      <c r="F4" s="187"/>
      <c r="G4" s="30"/>
      <c r="H4" s="30"/>
      <c r="I4" s="30"/>
      <c r="J4" s="30"/>
      <c r="N4" s="43"/>
    </row>
    <row r="5" spans="1:19" ht="22.5" customHeight="1" x14ac:dyDescent="0.2">
      <c r="B5" s="170" t="s">
        <v>2</v>
      </c>
      <c r="C5" s="184"/>
      <c r="D5" s="186"/>
      <c r="E5" s="187"/>
      <c r="F5" s="187"/>
      <c r="G5" s="30"/>
      <c r="H5" s="30"/>
      <c r="I5" s="30"/>
      <c r="J5" s="30"/>
      <c r="N5" s="43"/>
      <c r="O5" s="28"/>
      <c r="P5" s="28"/>
      <c r="Q5" s="28"/>
      <c r="R5" s="28"/>
      <c r="S5" s="28"/>
    </row>
    <row r="6" spans="1:19" ht="9" customHeight="1" x14ac:dyDescent="0.2">
      <c r="B6" s="3"/>
      <c r="C6" s="3"/>
      <c r="D6" s="2"/>
      <c r="E6" s="2"/>
      <c r="F6" s="3"/>
      <c r="G6" s="2"/>
      <c r="H6" s="2"/>
      <c r="I6" s="2"/>
      <c r="J6" s="2"/>
      <c r="O6" s="28"/>
      <c r="P6" s="28"/>
      <c r="Q6" s="28"/>
      <c r="R6" s="28"/>
      <c r="S6" s="28"/>
    </row>
    <row r="7" spans="1:19" ht="22.5" customHeight="1" x14ac:dyDescent="0.2">
      <c r="B7" s="170" t="s">
        <v>3</v>
      </c>
      <c r="C7" s="184"/>
      <c r="D7" s="186"/>
      <c r="E7" s="187"/>
      <c r="F7" s="187"/>
      <c r="G7" s="30"/>
      <c r="H7" s="30"/>
      <c r="I7" s="30"/>
      <c r="J7" s="30"/>
      <c r="M7" s="2"/>
      <c r="N7" s="43"/>
      <c r="O7" s="28"/>
      <c r="P7" s="28"/>
      <c r="Q7" s="28"/>
      <c r="R7" s="28"/>
      <c r="S7" s="28"/>
    </row>
    <row r="8" spans="1:19" ht="22.5" customHeight="1" x14ac:dyDescent="0.2">
      <c r="B8" s="170" t="s">
        <v>4</v>
      </c>
      <c r="C8" s="184"/>
      <c r="D8" s="186"/>
      <c r="E8" s="187"/>
      <c r="F8" s="187"/>
      <c r="G8" s="4" t="s">
        <v>5</v>
      </c>
      <c r="H8" s="2"/>
      <c r="I8" s="2"/>
      <c r="J8" s="2"/>
      <c r="M8" s="2"/>
      <c r="N8" s="43"/>
      <c r="O8" s="28"/>
      <c r="P8" s="28"/>
      <c r="Q8" s="28"/>
      <c r="R8" s="28"/>
      <c r="S8" s="28"/>
    </row>
    <row r="9" spans="1:19" ht="22.5" customHeight="1" x14ac:dyDescent="0.2">
      <c r="B9" s="170" t="s">
        <v>6</v>
      </c>
      <c r="C9" s="184"/>
      <c r="D9" s="188"/>
      <c r="E9" s="187"/>
      <c r="F9" s="187"/>
      <c r="G9" s="30"/>
      <c r="H9" s="30"/>
      <c r="I9" s="30"/>
      <c r="J9" s="30"/>
      <c r="N9" s="43"/>
      <c r="O9" s="28"/>
      <c r="P9" s="28"/>
      <c r="Q9" s="28"/>
      <c r="R9" s="28"/>
      <c r="S9" s="28"/>
    </row>
    <row r="10" spans="1:19" ht="22.5" customHeight="1" x14ac:dyDescent="0.2">
      <c r="B10" s="170" t="s">
        <v>7</v>
      </c>
      <c r="C10" s="184"/>
      <c r="D10" s="189"/>
      <c r="E10" s="187"/>
      <c r="F10" s="187"/>
      <c r="G10" s="30"/>
      <c r="H10" s="30"/>
      <c r="I10" s="30"/>
      <c r="J10" s="30"/>
      <c r="L10" s="5"/>
      <c r="N10" s="28"/>
      <c r="O10" s="29"/>
      <c r="P10" s="29"/>
      <c r="Q10" s="28"/>
      <c r="R10" s="28"/>
      <c r="S10" s="28"/>
    </row>
    <row r="11" spans="1:19" ht="10.5" customHeight="1" x14ac:dyDescent="0.2">
      <c r="D11" s="2"/>
      <c r="E11" s="2"/>
      <c r="G11" s="2"/>
      <c r="H11" s="2"/>
      <c r="I11" s="2"/>
      <c r="J11" s="2"/>
      <c r="O11" s="29"/>
      <c r="P11" s="28"/>
      <c r="Q11" s="28"/>
      <c r="R11" s="28"/>
      <c r="S11" s="28"/>
    </row>
    <row r="12" spans="1:19" ht="15.75" customHeight="1" x14ac:dyDescent="0.2">
      <c r="A12" s="1" t="s">
        <v>8</v>
      </c>
      <c r="N12" s="28"/>
      <c r="O12" s="29"/>
      <c r="P12" s="28"/>
      <c r="Q12" s="28"/>
      <c r="R12" s="28"/>
      <c r="S12" s="28"/>
    </row>
    <row r="13" spans="1:19" ht="15.75" customHeight="1" thickBot="1" x14ac:dyDescent="0.25">
      <c r="A13" s="1"/>
      <c r="B13" s="4" t="s">
        <v>9</v>
      </c>
      <c r="N13" s="28"/>
      <c r="O13" s="29"/>
      <c r="P13" s="28"/>
      <c r="Q13" s="28"/>
      <c r="R13" s="28"/>
      <c r="S13" s="28"/>
    </row>
    <row r="14" spans="1:19" ht="20" customHeight="1" x14ac:dyDescent="0.2">
      <c r="A14" s="1"/>
      <c r="B14" s="116" t="s">
        <v>153</v>
      </c>
      <c r="C14" s="117"/>
      <c r="D14" s="117"/>
      <c r="E14" s="117"/>
      <c r="F14" s="118"/>
      <c r="N14" s="28"/>
      <c r="O14" s="29"/>
      <c r="P14" s="28"/>
      <c r="Q14" s="28"/>
      <c r="R14" s="28"/>
      <c r="S14" s="28"/>
    </row>
    <row r="15" spans="1:19" ht="21.75" customHeight="1" x14ac:dyDescent="0.2">
      <c r="B15" s="119"/>
      <c r="C15" s="7"/>
      <c r="E15" s="191" t="s">
        <v>10</v>
      </c>
      <c r="F15" s="202"/>
      <c r="G15" s="4"/>
      <c r="H15" s="4"/>
      <c r="I15" s="4"/>
      <c r="J15" s="30"/>
      <c r="N15" s="94"/>
      <c r="O15" s="28"/>
      <c r="P15" s="28"/>
      <c r="Q15" s="28"/>
      <c r="R15" s="28"/>
      <c r="S15" s="28"/>
    </row>
    <row r="16" spans="1:19" ht="22.5" customHeight="1" x14ac:dyDescent="0.2">
      <c r="B16" s="203" t="s">
        <v>11</v>
      </c>
      <c r="C16" s="166"/>
      <c r="D16" s="54"/>
      <c r="E16" s="190" t="s">
        <v>98</v>
      </c>
      <c r="F16" s="204"/>
      <c r="G16" s="3"/>
      <c r="H16" s="3"/>
      <c r="I16" s="3"/>
      <c r="J16" s="30"/>
      <c r="L16" s="6"/>
      <c r="O16" s="28"/>
      <c r="P16" s="28"/>
      <c r="Q16" s="28"/>
      <c r="R16" s="28"/>
      <c r="S16" s="28"/>
    </row>
    <row r="17" spans="1:19" ht="22.5" customHeight="1" x14ac:dyDescent="0.2">
      <c r="B17" s="205" t="s">
        <v>12</v>
      </c>
      <c r="C17" s="206"/>
      <c r="D17" s="55"/>
      <c r="E17" s="3" t="s">
        <v>13</v>
      </c>
      <c r="F17" s="120"/>
      <c r="G17" s="3"/>
      <c r="H17" s="3"/>
      <c r="I17" s="3"/>
      <c r="N17" s="28"/>
      <c r="O17" s="28"/>
      <c r="P17" s="28"/>
      <c r="Q17" s="28"/>
      <c r="R17" s="28"/>
      <c r="S17" s="28"/>
    </row>
    <row r="18" spans="1:19" ht="15.75" customHeight="1" thickBot="1" x14ac:dyDescent="0.25">
      <c r="B18" s="207" t="s">
        <v>14</v>
      </c>
      <c r="C18" s="208"/>
      <c r="D18" s="121" t="str">
        <f>IFERROR(IF(E16=Feedback!H4,D17/((231/(12^3)*1000*12)/D16),IF(E16=Feedback!H3,D17/(100/D16),IF(E16=Feedback!H2,D17/D16))),"Input needed")</f>
        <v>Input needed</v>
      </c>
      <c r="E18" s="122" t="s">
        <v>15</v>
      </c>
      <c r="F18" s="123"/>
      <c r="G18" s="11"/>
      <c r="H18" s="3"/>
      <c r="I18" s="3"/>
    </row>
    <row r="19" spans="1:19" ht="15.75" customHeight="1" thickBot="1" x14ac:dyDescent="0.25">
      <c r="B19" s="124"/>
      <c r="C19" s="30"/>
      <c r="D19" s="11"/>
      <c r="E19" s="3"/>
      <c r="F19" s="3"/>
      <c r="G19" s="11"/>
      <c r="H19" s="3"/>
      <c r="I19" s="3"/>
    </row>
    <row r="20" spans="1:19" ht="20" customHeight="1" x14ac:dyDescent="0.2">
      <c r="B20" s="116" t="s">
        <v>154</v>
      </c>
      <c r="C20" s="117"/>
      <c r="D20" s="117"/>
      <c r="E20" s="117"/>
      <c r="F20" s="118"/>
    </row>
    <row r="21" spans="1:19" ht="20" customHeight="1" x14ac:dyDescent="0.2">
      <c r="B21" s="119"/>
      <c r="C21" s="7"/>
      <c r="E21" s="191" t="s">
        <v>10</v>
      </c>
      <c r="F21" s="202"/>
    </row>
    <row r="22" spans="1:19" ht="20" customHeight="1" x14ac:dyDescent="0.2">
      <c r="B22" s="203" t="s">
        <v>11</v>
      </c>
      <c r="C22" s="166"/>
      <c r="D22" s="54"/>
      <c r="E22" s="190" t="s">
        <v>98</v>
      </c>
      <c r="F22" s="204"/>
    </row>
    <row r="23" spans="1:19" ht="20" customHeight="1" x14ac:dyDescent="0.2">
      <c r="B23" s="205" t="s">
        <v>12</v>
      </c>
      <c r="C23" s="206"/>
      <c r="D23" s="55"/>
      <c r="E23" s="3" t="s">
        <v>13</v>
      </c>
      <c r="F23" s="120"/>
    </row>
    <row r="24" spans="1:19" ht="20" customHeight="1" thickBot="1" x14ac:dyDescent="0.25">
      <c r="B24" s="207" t="s">
        <v>14</v>
      </c>
      <c r="C24" s="208"/>
      <c r="D24" s="121" t="str">
        <f>IFERROR(IF(E22=Feedback!H4,D22/((231/(12^3)*1000*12)/D22),IF(E22=Feedback!H3,D23/(100/D22),IF(E22=Feedback!H2,D23/D22))),"Input needed")</f>
        <v>Input needed</v>
      </c>
      <c r="E24" s="122" t="s">
        <v>15</v>
      </c>
      <c r="F24" s="123"/>
    </row>
    <row r="25" spans="1:19" ht="20" customHeight="1" x14ac:dyDescent="0.2">
      <c r="B25" s="9"/>
    </row>
    <row r="26" spans="1:19" ht="15.75" customHeight="1" x14ac:dyDescent="0.2">
      <c r="A26" s="1" t="s">
        <v>16</v>
      </c>
    </row>
    <row r="27" spans="1:19" ht="15.75" customHeight="1" x14ac:dyDescent="0.2">
      <c r="A27" s="9"/>
      <c r="B27" s="172" t="s">
        <v>9</v>
      </c>
      <c r="C27" s="173"/>
      <c r="D27" s="173"/>
    </row>
    <row r="28" spans="1:19" ht="15.75" customHeight="1" x14ac:dyDescent="0.2">
      <c r="A28" s="9"/>
      <c r="D28" s="10" t="s">
        <v>17</v>
      </c>
      <c r="E28" s="39" t="s">
        <v>18</v>
      </c>
      <c r="F28" s="41" t="s">
        <v>19</v>
      </c>
      <c r="G28" s="2"/>
      <c r="H28" s="2"/>
      <c r="I28" s="2"/>
    </row>
    <row r="29" spans="1:19" ht="22.5" customHeight="1" x14ac:dyDescent="0.2">
      <c r="A29" s="9"/>
      <c r="B29" s="170" t="s">
        <v>20</v>
      </c>
      <c r="C29" s="171"/>
      <c r="D29" s="56">
        <v>4</v>
      </c>
      <c r="E29" s="57">
        <v>6</v>
      </c>
      <c r="F29" s="42">
        <f>(E29*D29)/144</f>
        <v>0.16666666666666666</v>
      </c>
      <c r="G29" s="40"/>
      <c r="H29" s="40"/>
      <c r="I29" s="40"/>
      <c r="P29" s="5"/>
      <c r="Q29" s="11"/>
    </row>
    <row r="30" spans="1:19" ht="23" customHeight="1" x14ac:dyDescent="0.2">
      <c r="B30" s="174" t="s">
        <v>21</v>
      </c>
      <c r="C30" s="175"/>
      <c r="D30" s="175"/>
      <c r="E30" s="175"/>
      <c r="F30" s="176"/>
      <c r="G30" s="176"/>
      <c r="H30" s="176"/>
      <c r="I30" s="176"/>
      <c r="J30" s="176"/>
    </row>
    <row r="31" spans="1:19" ht="15.75" customHeight="1" x14ac:dyDescent="0.2">
      <c r="B31" s="177" t="s">
        <v>22</v>
      </c>
      <c r="C31" s="178"/>
      <c r="D31" s="171"/>
      <c r="E31" s="12" t="str">
        <f>IF((D29)&gt;3.99,IF((E29)&gt;5.99,"Yes","No"),"No")</f>
        <v>Yes</v>
      </c>
      <c r="F31" s="38"/>
      <c r="G31" s="38"/>
      <c r="H31" s="38"/>
      <c r="I31" s="38"/>
    </row>
    <row r="32" spans="1:19" ht="15.75" customHeight="1" thickBot="1" x14ac:dyDescent="0.25">
      <c r="J32" s="4"/>
    </row>
    <row r="33" spans="2:12" ht="15.75" customHeight="1" x14ac:dyDescent="0.2">
      <c r="B33" s="116" t="s">
        <v>157</v>
      </c>
      <c r="C33" s="117"/>
      <c r="D33" s="117"/>
      <c r="E33" s="118"/>
      <c r="G33" s="116" t="s">
        <v>158</v>
      </c>
      <c r="H33" s="117"/>
      <c r="I33" s="117"/>
      <c r="J33" s="118"/>
    </row>
    <row r="34" spans="2:12" ht="15.75" customHeight="1" x14ac:dyDescent="0.2">
      <c r="B34" s="196" t="s">
        <v>159</v>
      </c>
      <c r="C34" s="197"/>
      <c r="D34" s="45" t="str">
        <f>IFERROR(D18*F29*16,"Not yet calculated")</f>
        <v>Not yet calculated</v>
      </c>
      <c r="E34" s="125" t="s">
        <v>23</v>
      </c>
      <c r="G34" s="196" t="s">
        <v>160</v>
      </c>
      <c r="H34" s="197"/>
      <c r="I34" s="45" t="str">
        <f>IFERROR(D24*F29*16,"Not yet calculated")</f>
        <v>Not yet calculated</v>
      </c>
      <c r="J34" s="125" t="s">
        <v>23</v>
      </c>
    </row>
    <row r="35" spans="2:12" ht="15.75" customHeight="1" thickBot="1" x14ac:dyDescent="0.25">
      <c r="B35" s="198"/>
      <c r="C35" s="199"/>
      <c r="D35" s="126" t="str">
        <f>IFERROR(D34*28.35,"Not yet calculated")</f>
        <v>Not yet calculated</v>
      </c>
      <c r="E35" s="127" t="s">
        <v>24</v>
      </c>
      <c r="G35" s="198"/>
      <c r="H35" s="199"/>
      <c r="I35" s="126" t="str">
        <f>IFERROR(I34*28.35,"Not yet calculated")</f>
        <v>Not yet calculated</v>
      </c>
      <c r="J35" s="127" t="s">
        <v>24</v>
      </c>
    </row>
    <row r="36" spans="2:12" ht="15.75" customHeight="1" x14ac:dyDescent="0.2">
      <c r="B36" s="128"/>
      <c r="C36" s="128"/>
      <c r="D36" s="129"/>
      <c r="E36" s="9"/>
      <c r="G36" s="128"/>
      <c r="H36" s="128"/>
      <c r="I36" s="129"/>
      <c r="J36" s="9"/>
    </row>
    <row r="37" spans="2:12" ht="15.75" customHeight="1" x14ac:dyDescent="0.2">
      <c r="B37" s="130" t="s">
        <v>161</v>
      </c>
      <c r="G37" s="130" t="s">
        <v>165</v>
      </c>
    </row>
    <row r="38" spans="2:12" ht="15.75" customHeight="1" x14ac:dyDescent="0.2">
      <c r="B38" s="200"/>
      <c r="C38" s="201"/>
      <c r="D38" s="131" t="s">
        <v>163</v>
      </c>
      <c r="E38" s="132" t="s">
        <v>164</v>
      </c>
      <c r="F38" s="133"/>
      <c r="G38" s="200"/>
      <c r="H38" s="201"/>
      <c r="I38" s="131" t="s">
        <v>167</v>
      </c>
      <c r="J38" s="132" t="s">
        <v>168</v>
      </c>
      <c r="K38" s="133"/>
    </row>
    <row r="39" spans="2:12" ht="15.75" customHeight="1" x14ac:dyDescent="0.2">
      <c r="B39" s="213" t="s">
        <v>162</v>
      </c>
      <c r="C39" s="214"/>
      <c r="D39" s="134" t="str">
        <f>IF(ISNUMBER($D$34),$D$34-(0.2*$D$34),"TBD")</f>
        <v>TBD</v>
      </c>
      <c r="E39" s="134" t="str">
        <f>IF(ISNUMBER($D$34),$D$34+(0.2*$D$34),"TBD")</f>
        <v>TBD</v>
      </c>
      <c r="F39" s="4" t="s">
        <v>23</v>
      </c>
      <c r="G39" s="213" t="s">
        <v>166</v>
      </c>
      <c r="H39" s="214"/>
      <c r="I39" s="134" t="str">
        <f>IF(ISNUMBER($I$34),$I$34-(0.2*$I$34),"TBD")</f>
        <v>TBD</v>
      </c>
      <c r="J39" s="134" t="str">
        <f>IF(ISNUMBER($I$34),$I$34+(0.2*$I$34),"TBD")</f>
        <v>TBD</v>
      </c>
      <c r="K39" s="4" t="s">
        <v>23</v>
      </c>
    </row>
    <row r="40" spans="2:12" ht="15.75" customHeight="1" x14ac:dyDescent="0.2">
      <c r="B40" s="215"/>
      <c r="C40" s="201"/>
      <c r="D40" s="135" t="str">
        <f>IF(ISNUMBER($D$35),$D$35-(0.2*$D$35),"TBD")</f>
        <v>TBD</v>
      </c>
      <c r="E40" s="135" t="str">
        <f>IF(ISNUMBER($D$35),$D$35+(0.2*$D$35),"TBD")</f>
        <v>TBD</v>
      </c>
      <c r="F40" s="136" t="s">
        <v>24</v>
      </c>
      <c r="G40" s="215"/>
      <c r="H40" s="201"/>
      <c r="I40" s="135" t="str">
        <f>IF(ISNUMBER($I$35),$I$35-(0.2*$I$35),"TBD")</f>
        <v>TBD</v>
      </c>
      <c r="J40" s="135" t="str">
        <f>IF(ISNUMBER($I$35),$I$35+(0.2*$I$35),"TBD")</f>
        <v>TBD</v>
      </c>
      <c r="K40" s="136" t="s">
        <v>24</v>
      </c>
    </row>
    <row r="41" spans="2:12" ht="15.75" customHeight="1" thickBot="1" x14ac:dyDescent="0.25">
      <c r="J41" s="4"/>
      <c r="L41" s="4" t="s">
        <v>25</v>
      </c>
    </row>
    <row r="42" spans="2:12" ht="15.75" customHeight="1" x14ac:dyDescent="0.2">
      <c r="B42" s="209" t="s">
        <v>99</v>
      </c>
      <c r="C42" s="210"/>
      <c r="D42" s="137" t="e">
        <f>D34+I34</f>
        <v>#VALUE!</v>
      </c>
      <c r="E42" s="138" t="s">
        <v>23</v>
      </c>
      <c r="G42" s="139"/>
      <c r="H42" s="139"/>
      <c r="I42" s="139"/>
      <c r="J42" s="139"/>
      <c r="L42" s="27" t="s">
        <v>81</v>
      </c>
    </row>
    <row r="43" spans="2:12" ht="37" customHeight="1" thickBot="1" x14ac:dyDescent="0.25">
      <c r="B43" s="211"/>
      <c r="C43" s="212"/>
      <c r="D43" s="140" t="str">
        <f>IFERROR(D42*28.35,"Not yet calculated")</f>
        <v>Not yet calculated</v>
      </c>
      <c r="E43" s="127" t="s">
        <v>24</v>
      </c>
      <c r="G43" s="139"/>
      <c r="H43" s="139"/>
      <c r="I43" s="139"/>
      <c r="J43" s="139"/>
      <c r="L43" s="27" t="s">
        <v>82</v>
      </c>
    </row>
    <row r="44" spans="2:12" ht="16" x14ac:dyDescent="0.2">
      <c r="D44" s="14"/>
      <c r="G44" s="14"/>
      <c r="L44" s="27" t="s">
        <v>83</v>
      </c>
    </row>
    <row r="45" spans="2:12" ht="19.5" customHeight="1" x14ac:dyDescent="0.2">
      <c r="B45" s="4" t="s">
        <v>79</v>
      </c>
      <c r="D45" s="14"/>
      <c r="G45" s="44"/>
      <c r="L45" s="27" t="s">
        <v>87</v>
      </c>
    </row>
    <row r="46" spans="2:12" ht="15.75" customHeight="1" x14ac:dyDescent="0.2">
      <c r="B46" s="165"/>
      <c r="C46" s="166"/>
      <c r="D46" s="32" t="s">
        <v>88</v>
      </c>
      <c r="E46" s="33" t="s">
        <v>89</v>
      </c>
      <c r="F46" s="34"/>
      <c r="G46" s="9"/>
      <c r="H46" s="30"/>
      <c r="I46" s="141"/>
      <c r="J46" s="34"/>
      <c r="K46" s="34"/>
      <c r="L46" s="27"/>
    </row>
    <row r="47" spans="2:12" ht="15.75" customHeight="1" x14ac:dyDescent="0.2">
      <c r="B47" s="167" t="s">
        <v>80</v>
      </c>
      <c r="C47" s="168"/>
      <c r="D47" s="15" t="str">
        <f>IF(ISNUMBER($D$42),$D$42-(0.2*$D$42),"TBD")</f>
        <v>TBD</v>
      </c>
      <c r="E47" s="15" t="str">
        <f>IF(ISNUMBER($D$42),$D$42+(0.2*$D$42),"TBD")</f>
        <v>TBD</v>
      </c>
      <c r="F47" t="s">
        <v>23</v>
      </c>
      <c r="G47" s="142"/>
      <c r="H47" s="30"/>
      <c r="I47" s="143"/>
      <c r="J47" s="143"/>
      <c r="L47" s="27" t="s">
        <v>84</v>
      </c>
    </row>
    <row r="48" spans="2:12" ht="15.75" customHeight="1" x14ac:dyDescent="0.2">
      <c r="B48" s="169"/>
      <c r="C48" s="166"/>
      <c r="D48" s="16" t="str">
        <f>IF(ISNUMBER($D$43),$D$43-(0.2*$D$43),"TBD")</f>
        <v>TBD</v>
      </c>
      <c r="E48" s="16" t="str">
        <f>IF(ISNUMBER($D$43),$D$43+(0.2*$D$43),"TBD")</f>
        <v>TBD</v>
      </c>
      <c r="F48" s="9" t="s">
        <v>24</v>
      </c>
      <c r="G48" s="30"/>
      <c r="H48" s="30"/>
      <c r="I48" s="31"/>
      <c r="J48" s="31"/>
      <c r="K48" s="9"/>
      <c r="L48" s="27" t="s">
        <v>85</v>
      </c>
    </row>
    <row r="49" spans="1:13" ht="15.75" customHeight="1" x14ac:dyDescent="0.2">
      <c r="B49" s="30"/>
      <c r="C49" s="30"/>
      <c r="D49" s="31"/>
      <c r="E49" s="31"/>
      <c r="F49" s="30"/>
      <c r="G49" s="31"/>
      <c r="H49" s="31"/>
      <c r="I49" s="31"/>
      <c r="L49" s="27" t="s">
        <v>86</v>
      </c>
    </row>
    <row r="50" spans="1:13" ht="15.75" customHeight="1" thickBot="1" x14ac:dyDescent="0.25">
      <c r="A50" s="9"/>
      <c r="L50" s="9"/>
    </row>
    <row r="51" spans="1:13" ht="85" x14ac:dyDescent="0.2">
      <c r="A51" s="9"/>
      <c r="B51" s="17" t="s">
        <v>26</v>
      </c>
      <c r="C51" s="35" t="s">
        <v>90</v>
      </c>
      <c r="D51" s="36" t="s">
        <v>91</v>
      </c>
      <c r="E51" s="49" t="s">
        <v>92</v>
      </c>
      <c r="F51" s="47" t="s">
        <v>100</v>
      </c>
      <c r="G51" s="46" t="s">
        <v>93</v>
      </c>
      <c r="H51" s="36" t="s">
        <v>94</v>
      </c>
      <c r="I51" s="37" t="s">
        <v>95</v>
      </c>
      <c r="J51" s="52" t="s">
        <v>117</v>
      </c>
      <c r="K51" s="62" t="s">
        <v>96</v>
      </c>
      <c r="L51" s="64" t="s">
        <v>97</v>
      </c>
      <c r="M51" s="17" t="s">
        <v>27</v>
      </c>
    </row>
    <row r="52" spans="1:13" ht="22.5" customHeight="1" x14ac:dyDescent="0.2">
      <c r="A52" s="18"/>
      <c r="B52" s="105" t="s">
        <v>28</v>
      </c>
      <c r="C52" s="58"/>
      <c r="D52" s="54"/>
      <c r="E52" s="50" t="str">
        <f>IF(COUNT(C52:D52)=2,D52-C52,"Input needed")</f>
        <v>Input needed</v>
      </c>
      <c r="F52" s="48" t="str">
        <f>IF(E52&lt;$D$40,"No",IF(E52&gt;$E$40,"No","Yes"))</f>
        <v>No</v>
      </c>
      <c r="G52" s="59"/>
      <c r="H52" s="54"/>
      <c r="I52" s="20" t="str">
        <f>IF(COUNT(G52:H52)=2,H52-G52,"Input needed")</f>
        <v>Input needed</v>
      </c>
      <c r="J52" s="53" t="str">
        <f>IF(I52&lt;$I$40,"No",IF(I52&gt;$J$40,"No","Yes"))</f>
        <v>No</v>
      </c>
      <c r="K52" s="63" t="str">
        <f>IF(COUNT(E52,I52)=2,E52+I52,"input needed")</f>
        <v>input needed</v>
      </c>
      <c r="L52" s="21" t="str">
        <f>IF(K52&lt;$D$48,"No",IF(K52&gt;$E$48,"No","Yes"))</f>
        <v>No</v>
      </c>
      <c r="M52" s="22" t="str">
        <f ca="1">IF(ISNUMBER(K52),IF(K52&lt;$D$48,VLOOKUP(RANDBETWEEN(MIN(Feedback!$C$2:$C$21),MAX(Feedback!$C$2:$C$21)),Feedback!$C$2:$D$22,2),IF(K52&gt;$E$48,VLOOKUP(RANDBETWEEN(MIN(Feedback!$C$2:$C$21),MAX(Feedback!$C$2:$C$21)),Feedback!$C$2:$D$22,2),VLOOKUP(RANDBETWEEN(MIN(Feedback!$A$2:$A$21),MAX(Feedback!$A$2:$A$21)),Feedback!$A$2:$B$7,2)))," ")</f>
        <v xml:space="preserve"> </v>
      </c>
    </row>
    <row r="53" spans="1:13" ht="22.5" customHeight="1" x14ac:dyDescent="0.2">
      <c r="A53" s="18"/>
      <c r="B53" s="105" t="s">
        <v>29</v>
      </c>
      <c r="C53" s="58"/>
      <c r="D53" s="54"/>
      <c r="E53" s="50" t="str">
        <f t="shared" ref="E53:E60" si="0">IF(COUNT(C53:D53)=2,D53-C53,"Input needed")</f>
        <v>Input needed</v>
      </c>
      <c r="F53" s="48" t="str">
        <f t="shared" ref="F53:F59" si="1">IF(E53&lt;$D$40,"No",IF(E53&gt;$E$40,"No","Yes"))</f>
        <v>No</v>
      </c>
      <c r="G53" s="59"/>
      <c r="H53" s="54"/>
      <c r="I53" s="20" t="str">
        <f t="shared" ref="I53:I60" si="2">IF(COUNT(G53:H53)=2,H53-G53,"Input needed")</f>
        <v>Input needed</v>
      </c>
      <c r="J53" s="53" t="str">
        <f t="shared" ref="J53:J60" si="3">IF(I53&lt;$I$40,"No",IF(I53&gt;$J$40,"No","Yes"))</f>
        <v>No</v>
      </c>
      <c r="K53" s="63" t="str">
        <f t="shared" ref="K53:K60" si="4">IF(COUNT(E53,I53)=2,E53+I53,"input needed")</f>
        <v>input needed</v>
      </c>
      <c r="L53" s="21" t="str">
        <f t="shared" ref="L53:L60" si="5">IF(K53&lt;$D$48,"No",IF(K53&gt;$E$48,"No","Yes"))</f>
        <v>No</v>
      </c>
      <c r="M53" s="22" t="str">
        <f ca="1">IF(ISNUMBER(K53),IF(K53&lt;$D$48,VLOOKUP(RANDBETWEEN(MIN(Feedback!$C$2:$C$21),MAX(Feedback!$C$2:$C$21)),Feedback!$C$2:$D$22,2),IF(K53&gt;$E$48,VLOOKUP(RANDBETWEEN(MIN(Feedback!$C$2:$C$21),MAX(Feedback!$C$2:$C$21)),Feedback!$C$2:$D$22,2),VLOOKUP(RANDBETWEEN(MIN(Feedback!$A$2:$A$21),MAX(Feedback!$A$2:$A$21)),Feedback!$A$2:$B$7,2)))," ")</f>
        <v xml:space="preserve"> </v>
      </c>
    </row>
    <row r="54" spans="1:13" ht="22.5" customHeight="1" x14ac:dyDescent="0.2">
      <c r="A54" s="18"/>
      <c r="B54" s="105" t="s">
        <v>30</v>
      </c>
      <c r="C54" s="58"/>
      <c r="D54" s="54"/>
      <c r="E54" s="50" t="str">
        <f t="shared" si="0"/>
        <v>Input needed</v>
      </c>
      <c r="F54" s="48" t="str">
        <f t="shared" si="1"/>
        <v>No</v>
      </c>
      <c r="G54" s="59"/>
      <c r="H54" s="54"/>
      <c r="I54" s="20" t="str">
        <f t="shared" si="2"/>
        <v>Input needed</v>
      </c>
      <c r="J54" s="53" t="str">
        <f t="shared" si="3"/>
        <v>No</v>
      </c>
      <c r="K54" s="63" t="str">
        <f t="shared" si="4"/>
        <v>input needed</v>
      </c>
      <c r="L54" s="21" t="str">
        <f t="shared" si="5"/>
        <v>No</v>
      </c>
      <c r="M54" s="22" t="str">
        <f ca="1">IF(ISNUMBER(K54),IF(K54&lt;$D$48,VLOOKUP(RANDBETWEEN(MIN(Feedback!$C$2:$C$21),MAX(Feedback!$C$2:$C$21)),Feedback!$C$2:$D$22,2),IF(K54&gt;$E$48,VLOOKUP(RANDBETWEEN(MIN(Feedback!$C$2:$C$21),MAX(Feedback!$C$2:$C$21)),Feedback!$C$2:$D$22,2),VLOOKUP(RANDBETWEEN(MIN(Feedback!$A$2:$A$21),MAX(Feedback!$A$2:$A$21)),Feedback!$A$2:$B$7,2)))," ")</f>
        <v xml:space="preserve"> </v>
      </c>
    </row>
    <row r="55" spans="1:13" ht="22.5" customHeight="1" x14ac:dyDescent="0.2">
      <c r="A55" s="18"/>
      <c r="B55" s="105" t="s">
        <v>31</v>
      </c>
      <c r="C55" s="58"/>
      <c r="D55" s="54"/>
      <c r="E55" s="50" t="str">
        <f t="shared" si="0"/>
        <v>Input needed</v>
      </c>
      <c r="F55" s="48" t="str">
        <f t="shared" si="1"/>
        <v>No</v>
      </c>
      <c r="G55" s="59"/>
      <c r="H55" s="54"/>
      <c r="I55" s="20" t="str">
        <f t="shared" si="2"/>
        <v>Input needed</v>
      </c>
      <c r="J55" s="53" t="str">
        <f t="shared" si="3"/>
        <v>No</v>
      </c>
      <c r="K55" s="63" t="str">
        <f t="shared" si="4"/>
        <v>input needed</v>
      </c>
      <c r="L55" s="21" t="str">
        <f t="shared" si="5"/>
        <v>No</v>
      </c>
      <c r="M55" s="22" t="str">
        <f ca="1">IF(ISNUMBER(K55),IF(K55&lt;$D$48,VLOOKUP(RANDBETWEEN(MIN(Feedback!$C$2:$C$21),MAX(Feedback!$C$2:$C$21)),Feedback!$C$2:$D$22,2),IF(K55&gt;$E$48,VLOOKUP(RANDBETWEEN(MIN(Feedback!$C$2:$C$21),MAX(Feedback!$C$2:$C$21)),Feedback!$C$2:$D$22,2),VLOOKUP(RANDBETWEEN(MIN(Feedback!$A$2:$A$21),MAX(Feedback!$A$2:$A$21)),Feedback!$A$2:$B$7,2)))," ")</f>
        <v xml:space="preserve"> </v>
      </c>
    </row>
    <row r="56" spans="1:13" ht="22.5" customHeight="1" x14ac:dyDescent="0.2">
      <c r="A56" s="18"/>
      <c r="B56" s="105" t="s">
        <v>32</v>
      </c>
      <c r="C56" s="58"/>
      <c r="D56" s="54"/>
      <c r="E56" s="50" t="str">
        <f t="shared" si="0"/>
        <v>Input needed</v>
      </c>
      <c r="F56" s="48" t="str">
        <f t="shared" si="1"/>
        <v>No</v>
      </c>
      <c r="G56" s="59"/>
      <c r="H56" s="54"/>
      <c r="I56" s="20" t="str">
        <f t="shared" si="2"/>
        <v>Input needed</v>
      </c>
      <c r="J56" s="53" t="str">
        <f t="shared" si="3"/>
        <v>No</v>
      </c>
      <c r="K56" s="63" t="str">
        <f t="shared" si="4"/>
        <v>input needed</v>
      </c>
      <c r="L56" s="21" t="str">
        <f t="shared" si="5"/>
        <v>No</v>
      </c>
      <c r="M56" s="22" t="str">
        <f ca="1">IF(ISNUMBER(K56),IF(K56&lt;$D$48,VLOOKUP(RANDBETWEEN(MIN(Feedback!$C$2:$C$21),MAX(Feedback!$C$2:$C$21)),Feedback!$C$2:$D$22,2),IF(K56&gt;$E$48,VLOOKUP(RANDBETWEEN(MIN(Feedback!$C$2:$C$21),MAX(Feedback!$C$2:$C$21)),Feedback!$C$2:$D$22,2),VLOOKUP(RANDBETWEEN(MIN(Feedback!$A$2:$A$21),MAX(Feedback!$A$2:$A$21)),Feedback!$A$2:$B$7,2)))," ")</f>
        <v xml:space="preserve"> </v>
      </c>
    </row>
    <row r="57" spans="1:13" ht="22.5" customHeight="1" x14ac:dyDescent="0.2">
      <c r="A57" s="18"/>
      <c r="B57" s="105" t="s">
        <v>33</v>
      </c>
      <c r="C57" s="58"/>
      <c r="D57" s="54"/>
      <c r="E57" s="50" t="str">
        <f t="shared" si="0"/>
        <v>Input needed</v>
      </c>
      <c r="F57" s="48" t="str">
        <f t="shared" si="1"/>
        <v>No</v>
      </c>
      <c r="G57" s="59"/>
      <c r="H57" s="54"/>
      <c r="I57" s="20" t="str">
        <f>IF(COUNT(G57:H57)=2,H57-G57,"Input needed")</f>
        <v>Input needed</v>
      </c>
      <c r="J57" s="53" t="str">
        <f t="shared" si="3"/>
        <v>No</v>
      </c>
      <c r="K57" s="63" t="str">
        <f t="shared" si="4"/>
        <v>input needed</v>
      </c>
      <c r="L57" s="21" t="str">
        <f>IF(K57&lt;$D$48,"No",IF(K57&gt;$E$48,"No","Yes"))</f>
        <v>No</v>
      </c>
      <c r="M57" s="22" t="str">
        <f ca="1">IF(ISNUMBER(K57),IF(K57&lt;$D$48,VLOOKUP(RANDBETWEEN(MIN(Feedback!$C$2:$C$21),MAX(Feedback!$C$2:$C$21)),Feedback!$C$2:$D$22,2),IF(K57&gt;$E$48,VLOOKUP(RANDBETWEEN(MIN(Feedback!$C$2:$C$21),MAX(Feedback!$C$2:$C$21)),Feedback!$C$2:$D$22,2),VLOOKUP(RANDBETWEEN(MIN(Feedback!$A$2:$A$21),MAX(Feedback!$A$2:$A$21)),Feedback!$A$2:$B$7,2)))," ")</f>
        <v xml:space="preserve"> </v>
      </c>
    </row>
    <row r="58" spans="1:13" ht="22.5" customHeight="1" x14ac:dyDescent="0.2">
      <c r="A58" s="18"/>
      <c r="B58" s="105" t="s">
        <v>34</v>
      </c>
      <c r="C58" s="58"/>
      <c r="D58" s="54"/>
      <c r="E58" s="50" t="str">
        <f t="shared" si="0"/>
        <v>Input needed</v>
      </c>
      <c r="F58" s="48" t="str">
        <f t="shared" si="1"/>
        <v>No</v>
      </c>
      <c r="G58" s="59"/>
      <c r="H58" s="54"/>
      <c r="I58" s="20" t="str">
        <f t="shared" si="2"/>
        <v>Input needed</v>
      </c>
      <c r="J58" s="53" t="str">
        <f t="shared" si="3"/>
        <v>No</v>
      </c>
      <c r="K58" s="63" t="str">
        <f t="shared" si="4"/>
        <v>input needed</v>
      </c>
      <c r="L58" s="21" t="str">
        <f t="shared" si="5"/>
        <v>No</v>
      </c>
      <c r="M58" s="22" t="str">
        <f ca="1">IF(ISNUMBER(K58),IF(K58&lt;$D$48,VLOOKUP(RANDBETWEEN(MIN(Feedback!$C$2:$C$21),MAX(Feedback!$C$2:$C$21)),Feedback!$C$2:$D$22,2),IF(K58&gt;$E$48,VLOOKUP(RANDBETWEEN(MIN(Feedback!$C$2:$C$21),MAX(Feedback!$C$2:$C$21)),Feedback!$C$2:$D$22,2),VLOOKUP(RANDBETWEEN(MIN(Feedback!$A$2:$A$21),MAX(Feedback!$A$2:$A$21)),Feedback!$A$2:$B$7,2)))," ")</f>
        <v xml:space="preserve"> </v>
      </c>
    </row>
    <row r="59" spans="1:13" ht="22.5" customHeight="1" x14ac:dyDescent="0.2">
      <c r="A59" s="18"/>
      <c r="B59" s="105" t="s">
        <v>35</v>
      </c>
      <c r="C59" s="58"/>
      <c r="D59" s="54"/>
      <c r="E59" s="50" t="str">
        <f t="shared" si="0"/>
        <v>Input needed</v>
      </c>
      <c r="F59" s="48" t="str">
        <f t="shared" si="1"/>
        <v>No</v>
      </c>
      <c r="G59" s="59"/>
      <c r="H59" s="54"/>
      <c r="I59" s="20" t="str">
        <f t="shared" si="2"/>
        <v>Input needed</v>
      </c>
      <c r="J59" s="53" t="str">
        <f t="shared" si="3"/>
        <v>No</v>
      </c>
      <c r="K59" s="63" t="str">
        <f t="shared" si="4"/>
        <v>input needed</v>
      </c>
      <c r="L59" s="21" t="str">
        <f t="shared" si="5"/>
        <v>No</v>
      </c>
      <c r="M59" s="22" t="str">
        <f ca="1">IF(ISNUMBER(K59),IF(K59&lt;$D$48,VLOOKUP(RANDBETWEEN(MIN(Feedback!$C$2:$C$21),MAX(Feedback!$C$2:$C$21)),Feedback!$C$2:$D$22,2),IF(K59&gt;$E$48,VLOOKUP(RANDBETWEEN(MIN(Feedback!$C$2:$C$21),MAX(Feedback!$C$2:$C$21)),Feedback!$C$2:$D$22,2),VLOOKUP(RANDBETWEEN(MIN(Feedback!$A$2:$A$21),MAX(Feedback!$A$2:$A$21)),Feedback!$A$2:$B$7,2)))," ")</f>
        <v xml:space="preserve"> </v>
      </c>
    </row>
    <row r="60" spans="1:13" ht="22.5" customHeight="1" thickBot="1" x14ac:dyDescent="0.25">
      <c r="A60" s="18"/>
      <c r="B60" s="105" t="s">
        <v>36</v>
      </c>
      <c r="C60" s="58"/>
      <c r="D60" s="54"/>
      <c r="E60" s="51" t="str">
        <f t="shared" si="0"/>
        <v>Input needed</v>
      </c>
      <c r="F60" s="48" t="str">
        <f>IF(E60&lt;$D$40,"No",IF(E60&gt;$E$40,"No","Yes"))</f>
        <v>No</v>
      </c>
      <c r="G60" s="59"/>
      <c r="H60" s="54"/>
      <c r="I60" s="23" t="str">
        <f t="shared" si="2"/>
        <v>Input needed</v>
      </c>
      <c r="J60" s="53" t="str">
        <f t="shared" si="3"/>
        <v>No</v>
      </c>
      <c r="K60" s="63" t="str">
        <f t="shared" si="4"/>
        <v>input needed</v>
      </c>
      <c r="L60" s="21" t="str">
        <f t="shared" si="5"/>
        <v>No</v>
      </c>
      <c r="M60" s="22" t="str">
        <f ca="1">IF(ISNUMBER(K60),IF(K60&lt;$D$48,VLOOKUP(RANDBETWEEN(MIN(Feedback!$C$2:$C$21),MAX(Feedback!$C$2:$C$21)),Feedback!$C$2:$D$22,2),IF(K60&gt;$E$48,VLOOKUP(RANDBETWEEN(MIN(Feedback!$C$2:$C$21),MAX(Feedback!$C$2:$C$21)),Feedback!$C$2:$D$22,2),VLOOKUP(RANDBETWEEN(MIN(Feedback!$A$2:$A$21),MAX(Feedback!$A$2:$A$21)),Feedback!$A$2:$B$7,2)))," ")</f>
        <v xml:space="preserve"> </v>
      </c>
    </row>
    <row r="61" spans="1:13" ht="15.75" customHeight="1" x14ac:dyDescent="0.2"/>
    <row r="62" spans="1:13" ht="15.75" customHeight="1" x14ac:dyDescent="0.2"/>
    <row r="63" spans="1:13" ht="15.75" customHeight="1" x14ac:dyDescent="0.2"/>
    <row r="64" spans="1:13" ht="15.75" customHeight="1" x14ac:dyDescent="0.2"/>
    <row r="65" customFormat="1" ht="31.5" customHeight="1" x14ac:dyDescent="0.2"/>
    <row r="66" customFormat="1" ht="15.75" customHeight="1" x14ac:dyDescent="0.2"/>
    <row r="67" customFormat="1" ht="15.75" customHeight="1" x14ac:dyDescent="0.2"/>
    <row r="68" customFormat="1" ht="15.75" customHeight="1" x14ac:dyDescent="0.2"/>
    <row r="69" customFormat="1" ht="15.75" customHeight="1" x14ac:dyDescent="0.2"/>
    <row r="70" customFormat="1" ht="15.75" customHeight="1" x14ac:dyDescent="0.2"/>
    <row r="71" customFormat="1" ht="15.75" customHeight="1" x14ac:dyDescent="0.2"/>
    <row r="72" customFormat="1" ht="28.5" customHeight="1" x14ac:dyDescent="0.2"/>
    <row r="73" customFormat="1" ht="15.75" customHeight="1" x14ac:dyDescent="0.2"/>
    <row r="74" customFormat="1" ht="15.75" customHeight="1" x14ac:dyDescent="0.2"/>
    <row r="75" customFormat="1" ht="15.75" customHeight="1" x14ac:dyDescent="0.2"/>
    <row r="76" customFormat="1" ht="15.75" customHeight="1" x14ac:dyDescent="0.2"/>
    <row r="77" customFormat="1" ht="15.75" customHeight="1" x14ac:dyDescent="0.2"/>
    <row r="78" customFormat="1" ht="15.75" customHeight="1" x14ac:dyDescent="0.2"/>
    <row r="79" customFormat="1" ht="27" customHeight="1" x14ac:dyDescent="0.2"/>
    <row r="80" customFormat="1" ht="15.75" customHeight="1" x14ac:dyDescent="0.2"/>
    <row r="81" customFormat="1" ht="15.75" customHeight="1" x14ac:dyDescent="0.2"/>
    <row r="82" customFormat="1" ht="15.75" customHeight="1" x14ac:dyDescent="0.2"/>
    <row r="83" customFormat="1" ht="15.75" customHeight="1" x14ac:dyDescent="0.2"/>
    <row r="84" customFormat="1" ht="15.75" customHeight="1" x14ac:dyDescent="0.2"/>
    <row r="85" customFormat="1" ht="15.75" customHeight="1" x14ac:dyDescent="0.2"/>
    <row r="86" customFormat="1" ht="15.75" customHeight="1" x14ac:dyDescent="0.2"/>
    <row r="87" customFormat="1" ht="15.75" customHeight="1" x14ac:dyDescent="0.2"/>
    <row r="88" customFormat="1" ht="15.75" customHeight="1" x14ac:dyDescent="0.2"/>
    <row r="89" customFormat="1" ht="15.75" customHeight="1" x14ac:dyDescent="0.2"/>
    <row r="90" customFormat="1" ht="15.75" customHeight="1" x14ac:dyDescent="0.2"/>
    <row r="91" customFormat="1" ht="15.75" customHeight="1" x14ac:dyDescent="0.2"/>
    <row r="92" customFormat="1" ht="15.75" customHeight="1" x14ac:dyDescent="0.2"/>
    <row r="93" customFormat="1" ht="15.75" customHeight="1" x14ac:dyDescent="0.2"/>
    <row r="94" customFormat="1" ht="15.75" customHeight="1" x14ac:dyDescent="0.2"/>
    <row r="95" customFormat="1" ht="15.75" customHeight="1" x14ac:dyDescent="0.2"/>
    <row r="96" customFormat="1" ht="15.75" customHeight="1" x14ac:dyDescent="0.2"/>
    <row r="97" customFormat="1" ht="15.75" customHeight="1" x14ac:dyDescent="0.2"/>
    <row r="98" customFormat="1" ht="15.75" customHeight="1" x14ac:dyDescent="0.2"/>
    <row r="99" customFormat="1" ht="15.75" customHeight="1" x14ac:dyDescent="0.2"/>
    <row r="100" customFormat="1" ht="15.75" customHeight="1" x14ac:dyDescent="0.2"/>
    <row r="101" customFormat="1" ht="15.75" customHeight="1" x14ac:dyDescent="0.2"/>
    <row r="102" customFormat="1" ht="15.75" customHeight="1" x14ac:dyDescent="0.2"/>
    <row r="103" customFormat="1" ht="15.75" customHeight="1" x14ac:dyDescent="0.2"/>
    <row r="104" customFormat="1" ht="15.75" customHeight="1" x14ac:dyDescent="0.2"/>
    <row r="105" customFormat="1" ht="15.75" customHeight="1" x14ac:dyDescent="0.2"/>
    <row r="106" customFormat="1" ht="15.75" customHeight="1" x14ac:dyDescent="0.2"/>
    <row r="107" customFormat="1" ht="15.75" customHeight="1" x14ac:dyDescent="0.2"/>
    <row r="108" customFormat="1" ht="15.75" customHeight="1" x14ac:dyDescent="0.2"/>
    <row r="109" customFormat="1" ht="15.75" customHeight="1" x14ac:dyDescent="0.2"/>
    <row r="110" customFormat="1" ht="15.75" customHeight="1" x14ac:dyDescent="0.2"/>
    <row r="111" customFormat="1" ht="15.75" customHeight="1" x14ac:dyDescent="0.2"/>
    <row r="112" customFormat="1" ht="15.75" customHeight="1" x14ac:dyDescent="0.2"/>
    <row r="113" customFormat="1" ht="15.75" customHeight="1" x14ac:dyDescent="0.2"/>
    <row r="114" customFormat="1" ht="15.75" customHeight="1" x14ac:dyDescent="0.2"/>
    <row r="115" customFormat="1" ht="15.75" customHeight="1" x14ac:dyDescent="0.2"/>
    <row r="116" customFormat="1" ht="15.75" customHeight="1" x14ac:dyDescent="0.2"/>
    <row r="117" customFormat="1" ht="15.75" customHeight="1" x14ac:dyDescent="0.2"/>
    <row r="118" customFormat="1" ht="15.75" customHeight="1" x14ac:dyDescent="0.2"/>
    <row r="119" customFormat="1" ht="15.75" customHeight="1" x14ac:dyDescent="0.2"/>
    <row r="120" customFormat="1" ht="15.75" customHeight="1" x14ac:dyDescent="0.2"/>
    <row r="121" customFormat="1" ht="15.75" customHeight="1" x14ac:dyDescent="0.2"/>
    <row r="122" customFormat="1" ht="15.75" customHeight="1" x14ac:dyDescent="0.2"/>
    <row r="123" customFormat="1" ht="15.75" customHeight="1" x14ac:dyDescent="0.2"/>
    <row r="124" customFormat="1" ht="15.75" customHeight="1" x14ac:dyDescent="0.2"/>
    <row r="125" customFormat="1" ht="15.75" customHeight="1" x14ac:dyDescent="0.2"/>
    <row r="126" customFormat="1" ht="15.75" customHeight="1" x14ac:dyDescent="0.2"/>
    <row r="127" customFormat="1" ht="15.75" customHeight="1" x14ac:dyDescent="0.2"/>
    <row r="128" customFormat="1" ht="15.75" customHeight="1" x14ac:dyDescent="0.2"/>
    <row r="129" customFormat="1" ht="15.75" customHeight="1" x14ac:dyDescent="0.2"/>
    <row r="130" customFormat="1" ht="15.75" customHeight="1" x14ac:dyDescent="0.2"/>
    <row r="131" customFormat="1" ht="15.75" customHeight="1" x14ac:dyDescent="0.2"/>
    <row r="132" customFormat="1" ht="15.75" customHeight="1" x14ac:dyDescent="0.2"/>
    <row r="133" customFormat="1" ht="15.75" customHeight="1" x14ac:dyDescent="0.2"/>
    <row r="134" customFormat="1" ht="15.75" customHeight="1" x14ac:dyDescent="0.2"/>
    <row r="135" customFormat="1" ht="15.75" customHeight="1" x14ac:dyDescent="0.2"/>
    <row r="136" customFormat="1" ht="15.75" customHeight="1" x14ac:dyDescent="0.2"/>
    <row r="137" customFormat="1" ht="15.75" customHeight="1" x14ac:dyDescent="0.2"/>
    <row r="138" customFormat="1" ht="15.75" customHeight="1" x14ac:dyDescent="0.2"/>
    <row r="139" customFormat="1" ht="15.75" customHeight="1" x14ac:dyDescent="0.2"/>
    <row r="140" customFormat="1" ht="15.75" customHeight="1" x14ac:dyDescent="0.2"/>
    <row r="141" customFormat="1" ht="15.75" customHeight="1" x14ac:dyDescent="0.2"/>
    <row r="142" customFormat="1" ht="15.75" customHeight="1" x14ac:dyDescent="0.2"/>
    <row r="143" customFormat="1" ht="15.75" customHeight="1" x14ac:dyDescent="0.2"/>
    <row r="144" customFormat="1" ht="15.75" customHeight="1" x14ac:dyDescent="0.2"/>
    <row r="145" customFormat="1" ht="15.75" customHeight="1" x14ac:dyDescent="0.2"/>
    <row r="146" customFormat="1" ht="15.75" customHeight="1" x14ac:dyDescent="0.2"/>
    <row r="147" customFormat="1" ht="15.75" customHeight="1" x14ac:dyDescent="0.2"/>
    <row r="148" customFormat="1" ht="15.75" customHeight="1" x14ac:dyDescent="0.2"/>
    <row r="149" customFormat="1" ht="15.75" customHeight="1" x14ac:dyDescent="0.2"/>
    <row r="150" customFormat="1" ht="15.75" customHeight="1" x14ac:dyDescent="0.2"/>
    <row r="151" customFormat="1" ht="15.75" customHeight="1" x14ac:dyDescent="0.2"/>
    <row r="152" customFormat="1" ht="15.75" customHeight="1" x14ac:dyDescent="0.2"/>
    <row r="153" customFormat="1" ht="15.75" customHeight="1" x14ac:dyDescent="0.2"/>
    <row r="154" customFormat="1" ht="15.75" customHeight="1" x14ac:dyDescent="0.2"/>
    <row r="155" customFormat="1" ht="15.75" customHeight="1" x14ac:dyDescent="0.2"/>
    <row r="156" customFormat="1" ht="15.75" customHeight="1" x14ac:dyDescent="0.2"/>
    <row r="157" customFormat="1" ht="15.75" customHeight="1" x14ac:dyDescent="0.2"/>
    <row r="158" customFormat="1" ht="15.75" customHeight="1" x14ac:dyDescent="0.2"/>
    <row r="159" customFormat="1" ht="15.75" customHeight="1" x14ac:dyDescent="0.2"/>
    <row r="160" customFormat="1" ht="15.75" customHeight="1" x14ac:dyDescent="0.2"/>
    <row r="161" customFormat="1" ht="15.75" customHeight="1" x14ac:dyDescent="0.2"/>
    <row r="162" customFormat="1" ht="15.75" customHeight="1" x14ac:dyDescent="0.2"/>
    <row r="163" customFormat="1" ht="15.75" customHeight="1" x14ac:dyDescent="0.2"/>
    <row r="164" customFormat="1" ht="15.75" customHeight="1" x14ac:dyDescent="0.2"/>
    <row r="165" customFormat="1" ht="15.75" customHeight="1" x14ac:dyDescent="0.2"/>
    <row r="166" customFormat="1" ht="15.75" customHeight="1" x14ac:dyDescent="0.2"/>
    <row r="167" customFormat="1" ht="15.75" customHeight="1" x14ac:dyDescent="0.2"/>
    <row r="168" customFormat="1" ht="15.75" customHeight="1" x14ac:dyDescent="0.2"/>
    <row r="169" customFormat="1" ht="15.75" customHeight="1" x14ac:dyDescent="0.2"/>
    <row r="170" customFormat="1" ht="15.75" customHeight="1" x14ac:dyDescent="0.2"/>
    <row r="171" customFormat="1" ht="15.75" customHeight="1" x14ac:dyDescent="0.2"/>
    <row r="172" customFormat="1" ht="15.75" customHeight="1" x14ac:dyDescent="0.2"/>
    <row r="173" customFormat="1" ht="15.75" customHeight="1" x14ac:dyDescent="0.2"/>
    <row r="174" customFormat="1" ht="15.75" customHeight="1" x14ac:dyDescent="0.2"/>
    <row r="175" customFormat="1" ht="15.75" customHeight="1" x14ac:dyDescent="0.2"/>
    <row r="176" customFormat="1" ht="15.75" customHeight="1" x14ac:dyDescent="0.2"/>
    <row r="177" customFormat="1" ht="15.75" customHeight="1" x14ac:dyDescent="0.2"/>
    <row r="178" customFormat="1" ht="15.75" customHeight="1" x14ac:dyDescent="0.2"/>
    <row r="179" customFormat="1" ht="15.75" customHeight="1" x14ac:dyDescent="0.2"/>
    <row r="180" customFormat="1" ht="15.75" customHeight="1" x14ac:dyDescent="0.2"/>
    <row r="181" customFormat="1" ht="15.75" customHeight="1" x14ac:dyDescent="0.2"/>
    <row r="182" customFormat="1" ht="15.75" customHeight="1" x14ac:dyDescent="0.2"/>
    <row r="183" customFormat="1" ht="15.75" customHeight="1" x14ac:dyDescent="0.2"/>
    <row r="184" customFormat="1" ht="15.75" customHeight="1" x14ac:dyDescent="0.2"/>
    <row r="185" customFormat="1" ht="15.75" customHeight="1" x14ac:dyDescent="0.2"/>
    <row r="186" customFormat="1" ht="15.75" customHeight="1" x14ac:dyDescent="0.2"/>
    <row r="187" customFormat="1" ht="15.75" customHeight="1" x14ac:dyDescent="0.2"/>
    <row r="188" customFormat="1" ht="15.75" customHeight="1" x14ac:dyDescent="0.2"/>
    <row r="189" customFormat="1" ht="15.75" customHeight="1" x14ac:dyDescent="0.2"/>
    <row r="190" customFormat="1" ht="15.75" customHeight="1" x14ac:dyDescent="0.2"/>
    <row r="191" customFormat="1" ht="15.75" customHeight="1" x14ac:dyDescent="0.2"/>
    <row r="192" customFormat="1" ht="15.75" customHeight="1" x14ac:dyDescent="0.2"/>
    <row r="193" customFormat="1" ht="15.75" customHeight="1" x14ac:dyDescent="0.2"/>
    <row r="194" customFormat="1" ht="15.75" customHeight="1" x14ac:dyDescent="0.2"/>
    <row r="195" customFormat="1" ht="15.75" customHeight="1" x14ac:dyDescent="0.2"/>
    <row r="196" customFormat="1" ht="15.75" customHeight="1" x14ac:dyDescent="0.2"/>
    <row r="197" customFormat="1" ht="15.75" customHeight="1" x14ac:dyDescent="0.2"/>
    <row r="198" customFormat="1" ht="15.75" customHeight="1" x14ac:dyDescent="0.2"/>
    <row r="199" customFormat="1" ht="15.75" customHeight="1" x14ac:dyDescent="0.2"/>
    <row r="200" customFormat="1" ht="15.75" customHeight="1" x14ac:dyDescent="0.2"/>
    <row r="201" customFormat="1" ht="15.75" customHeight="1" x14ac:dyDescent="0.2"/>
    <row r="202" customFormat="1" ht="15.75" customHeight="1" x14ac:dyDescent="0.2"/>
    <row r="203" customFormat="1" ht="15.75" customHeight="1" x14ac:dyDescent="0.2"/>
    <row r="204" customFormat="1" ht="15.75" customHeight="1" x14ac:dyDescent="0.2"/>
    <row r="205" customFormat="1" ht="15.75" customHeight="1" x14ac:dyDescent="0.2"/>
    <row r="206" customFormat="1" ht="15.75" customHeight="1" x14ac:dyDescent="0.2"/>
    <row r="207" customFormat="1" ht="15.75" customHeight="1" x14ac:dyDescent="0.2"/>
    <row r="208" customFormat="1" ht="15.75" customHeight="1" x14ac:dyDescent="0.2"/>
    <row r="209" customFormat="1" ht="15.75" customHeight="1" x14ac:dyDescent="0.2"/>
    <row r="210" customFormat="1" ht="15.75" customHeight="1" x14ac:dyDescent="0.2"/>
    <row r="211" customFormat="1" ht="15.75" customHeight="1" x14ac:dyDescent="0.2"/>
    <row r="212" customFormat="1" ht="15.75" customHeight="1" x14ac:dyDescent="0.2"/>
    <row r="213" customFormat="1" ht="15.75" customHeight="1" x14ac:dyDescent="0.2"/>
    <row r="214" customFormat="1" ht="15.75" customHeight="1" x14ac:dyDescent="0.2"/>
    <row r="215" customFormat="1" ht="15.75" customHeight="1" x14ac:dyDescent="0.2"/>
    <row r="216" customFormat="1" ht="15.75" customHeight="1" x14ac:dyDescent="0.2"/>
    <row r="217" customFormat="1" ht="15.75" customHeight="1" x14ac:dyDescent="0.2"/>
    <row r="218" customFormat="1" ht="15.75" customHeight="1" x14ac:dyDescent="0.2"/>
    <row r="219" customFormat="1" ht="15.75" customHeight="1" x14ac:dyDescent="0.2"/>
    <row r="220" customFormat="1" ht="15.75" customHeight="1" x14ac:dyDescent="0.2"/>
    <row r="221" customFormat="1" ht="15.75" customHeight="1" x14ac:dyDescent="0.2"/>
    <row r="222" customFormat="1" ht="15.75" customHeight="1" x14ac:dyDescent="0.2"/>
    <row r="223" customFormat="1" ht="15.75" customHeight="1" x14ac:dyDescent="0.2"/>
    <row r="224" customFormat="1" ht="15.75" customHeight="1" x14ac:dyDescent="0.2"/>
    <row r="225" customFormat="1" ht="15.75" customHeight="1" x14ac:dyDescent="0.2"/>
    <row r="226" customFormat="1" ht="15.75" customHeight="1" x14ac:dyDescent="0.2"/>
    <row r="227" customFormat="1" ht="15.75" customHeight="1" x14ac:dyDescent="0.2"/>
    <row r="228" customFormat="1" ht="15.75" customHeight="1" x14ac:dyDescent="0.2"/>
    <row r="229" customFormat="1" ht="15.75" customHeight="1" x14ac:dyDescent="0.2"/>
    <row r="230" customFormat="1" ht="15.75" customHeight="1" x14ac:dyDescent="0.2"/>
    <row r="231" customFormat="1" ht="15.75" customHeight="1" x14ac:dyDescent="0.2"/>
    <row r="232" customFormat="1" ht="15.75" customHeight="1" x14ac:dyDescent="0.2"/>
    <row r="233" customFormat="1" ht="15.75" customHeight="1" x14ac:dyDescent="0.2"/>
    <row r="234" customFormat="1" ht="15.75" customHeight="1" x14ac:dyDescent="0.2"/>
    <row r="235" customFormat="1" ht="15.75" customHeight="1" x14ac:dyDescent="0.2"/>
    <row r="236" customFormat="1" ht="15.75" customHeight="1" x14ac:dyDescent="0.2"/>
    <row r="237" customFormat="1" ht="15.75" customHeight="1" x14ac:dyDescent="0.2"/>
    <row r="238" customFormat="1" ht="15.75" customHeight="1" x14ac:dyDescent="0.2"/>
    <row r="239" customFormat="1" ht="15.75" customHeight="1" x14ac:dyDescent="0.2"/>
    <row r="240" customFormat="1" ht="15.75" customHeight="1" x14ac:dyDescent="0.2"/>
    <row r="241" customFormat="1" ht="15.75" customHeight="1" x14ac:dyDescent="0.2"/>
    <row r="242" customFormat="1" ht="15.75" customHeight="1" x14ac:dyDescent="0.2"/>
    <row r="243" customFormat="1" ht="15.75" customHeight="1" x14ac:dyDescent="0.2"/>
    <row r="244" customFormat="1" ht="15.75" customHeight="1" x14ac:dyDescent="0.2"/>
    <row r="245" customFormat="1" ht="15.75" customHeight="1" x14ac:dyDescent="0.2"/>
    <row r="246" customFormat="1" ht="15.75" customHeight="1" x14ac:dyDescent="0.2"/>
    <row r="247" customFormat="1" ht="15.75" customHeight="1" x14ac:dyDescent="0.2"/>
    <row r="248" customFormat="1" ht="15.75" customHeight="1" x14ac:dyDescent="0.2"/>
    <row r="249" customFormat="1" ht="15.75" customHeight="1" x14ac:dyDescent="0.2"/>
    <row r="250" customFormat="1" ht="15.75" customHeight="1" x14ac:dyDescent="0.2"/>
    <row r="251" customFormat="1" ht="15.75" customHeight="1" x14ac:dyDescent="0.2"/>
    <row r="252" customFormat="1" ht="15.75" customHeight="1" x14ac:dyDescent="0.2"/>
    <row r="253" customFormat="1" ht="15.75" customHeight="1" x14ac:dyDescent="0.2"/>
    <row r="254" customFormat="1" ht="15.75" customHeight="1" x14ac:dyDescent="0.2"/>
    <row r="255" customFormat="1" ht="15.75" customHeight="1" x14ac:dyDescent="0.2"/>
    <row r="256" customFormat="1" ht="15.75" customHeight="1" x14ac:dyDescent="0.2"/>
    <row r="257" customFormat="1" ht="15.75" customHeight="1" x14ac:dyDescent="0.2"/>
    <row r="258" customFormat="1" ht="15.75" customHeight="1" x14ac:dyDescent="0.2"/>
    <row r="259" customFormat="1" ht="15.75" customHeight="1" x14ac:dyDescent="0.2"/>
    <row r="260" customFormat="1" ht="15.75" customHeight="1" x14ac:dyDescent="0.2"/>
    <row r="261" customFormat="1" ht="15.75" customHeight="1" x14ac:dyDescent="0.2"/>
    <row r="262" customFormat="1" ht="15.75" customHeight="1" x14ac:dyDescent="0.2"/>
    <row r="263" customFormat="1" ht="15.75" customHeight="1" x14ac:dyDescent="0.2"/>
    <row r="264" customFormat="1" ht="15.75" customHeight="1" x14ac:dyDescent="0.2"/>
    <row r="265" customFormat="1" ht="15.75" customHeight="1" x14ac:dyDescent="0.2"/>
    <row r="266" customFormat="1" ht="15.75" customHeight="1" x14ac:dyDescent="0.2"/>
    <row r="267" customFormat="1" ht="15.75" customHeight="1" x14ac:dyDescent="0.2"/>
    <row r="268" customFormat="1" ht="15.75" customHeight="1" x14ac:dyDescent="0.2"/>
    <row r="269" customFormat="1" ht="15.75" customHeight="1" x14ac:dyDescent="0.2"/>
    <row r="270" customFormat="1" ht="15.75" customHeight="1" x14ac:dyDescent="0.2"/>
    <row r="271" customFormat="1" ht="15.75" customHeight="1" x14ac:dyDescent="0.2"/>
    <row r="272" customFormat="1" ht="15.75" customHeight="1" x14ac:dyDescent="0.2"/>
    <row r="273" customFormat="1" ht="15.75" customHeight="1" x14ac:dyDescent="0.2"/>
    <row r="274" customFormat="1" ht="15.75" customHeight="1" x14ac:dyDescent="0.2"/>
    <row r="275" customFormat="1" ht="15.75" customHeight="1" x14ac:dyDescent="0.2"/>
    <row r="276" customFormat="1" ht="15.75" customHeight="1" x14ac:dyDescent="0.2"/>
    <row r="277" customFormat="1" ht="15.75" customHeight="1" x14ac:dyDescent="0.2"/>
    <row r="278" customFormat="1" ht="15.75" customHeight="1" x14ac:dyDescent="0.2"/>
    <row r="279" customFormat="1" ht="15.75" customHeight="1" x14ac:dyDescent="0.2"/>
    <row r="280" customFormat="1" ht="15.75" customHeight="1" x14ac:dyDescent="0.2"/>
    <row r="281" customFormat="1" ht="15.75" customHeight="1" x14ac:dyDescent="0.2"/>
    <row r="282" customFormat="1" ht="15.75" customHeight="1" x14ac:dyDescent="0.2"/>
    <row r="283" customFormat="1" ht="15.75" customHeight="1" x14ac:dyDescent="0.2"/>
    <row r="284" customFormat="1" ht="15.75" customHeight="1" x14ac:dyDescent="0.2"/>
    <row r="285" customFormat="1" ht="15.75" customHeight="1" x14ac:dyDescent="0.2"/>
    <row r="286" customFormat="1" ht="15.75" customHeight="1" x14ac:dyDescent="0.2"/>
    <row r="287" customFormat="1" ht="15.75" customHeight="1" x14ac:dyDescent="0.2"/>
    <row r="288" customFormat="1" ht="15.75" customHeight="1" x14ac:dyDescent="0.2"/>
    <row r="289" customFormat="1" ht="15.75" customHeight="1" x14ac:dyDescent="0.2"/>
    <row r="290" customFormat="1" ht="15.75" customHeight="1" x14ac:dyDescent="0.2"/>
    <row r="291" customFormat="1" ht="15.75" customHeight="1" x14ac:dyDescent="0.2"/>
    <row r="292" customFormat="1" ht="15.75" customHeight="1" x14ac:dyDescent="0.2"/>
    <row r="293" customFormat="1" ht="15.75" customHeight="1" x14ac:dyDescent="0.2"/>
    <row r="294" customFormat="1" ht="15.75" customHeight="1" x14ac:dyDescent="0.2"/>
    <row r="295" customFormat="1" ht="15.75" customHeight="1" x14ac:dyDescent="0.2"/>
    <row r="296" customFormat="1" ht="15.75" customHeight="1" x14ac:dyDescent="0.2"/>
    <row r="297" customFormat="1" ht="15.75" customHeight="1" x14ac:dyDescent="0.2"/>
    <row r="298" customFormat="1" ht="15.75" customHeight="1" x14ac:dyDescent="0.2"/>
    <row r="299" customFormat="1" ht="15.75" customHeight="1" x14ac:dyDescent="0.2"/>
    <row r="300" customFormat="1" ht="15.75" customHeight="1" x14ac:dyDescent="0.2"/>
    <row r="301" customFormat="1" ht="15.75" customHeight="1" x14ac:dyDescent="0.2"/>
    <row r="302" customFormat="1" ht="15.75" customHeight="1" x14ac:dyDescent="0.2"/>
    <row r="303" customFormat="1" ht="15.75" customHeight="1" x14ac:dyDescent="0.2"/>
    <row r="304" customFormat="1" ht="15.75" customHeight="1" x14ac:dyDescent="0.2"/>
    <row r="305" customFormat="1" ht="15.75" customHeight="1" x14ac:dyDescent="0.2"/>
    <row r="306" customFormat="1" ht="15.75" customHeight="1" x14ac:dyDescent="0.2"/>
    <row r="307" customFormat="1" ht="15.75" customHeight="1" x14ac:dyDescent="0.2"/>
    <row r="308" customFormat="1" ht="15.75" customHeight="1" x14ac:dyDescent="0.2"/>
    <row r="309" customFormat="1" ht="15.75" customHeight="1" x14ac:dyDescent="0.2"/>
    <row r="310" customFormat="1" ht="15.75" customHeight="1" x14ac:dyDescent="0.2"/>
    <row r="311" customFormat="1" ht="15.75" customHeight="1" x14ac:dyDescent="0.2"/>
    <row r="312" customFormat="1" ht="15.75" customHeight="1" x14ac:dyDescent="0.2"/>
    <row r="313" customFormat="1" ht="15.75" customHeight="1" x14ac:dyDescent="0.2"/>
    <row r="314" customFormat="1" ht="15.75" customHeight="1" x14ac:dyDescent="0.2"/>
    <row r="315" customFormat="1" ht="15.75" customHeight="1" x14ac:dyDescent="0.2"/>
    <row r="316" customFormat="1" ht="15.75" customHeight="1" x14ac:dyDescent="0.2"/>
    <row r="317" customFormat="1" ht="15.75" customHeight="1" x14ac:dyDescent="0.2"/>
    <row r="318" customFormat="1" ht="15.75" customHeight="1" x14ac:dyDescent="0.2"/>
    <row r="319" customFormat="1" ht="15.75" customHeight="1" x14ac:dyDescent="0.2"/>
    <row r="320" customFormat="1" ht="15.75" customHeight="1" x14ac:dyDescent="0.2"/>
    <row r="321" customFormat="1" ht="15.75" customHeight="1" x14ac:dyDescent="0.2"/>
    <row r="322" customFormat="1" ht="15.75" customHeight="1" x14ac:dyDescent="0.2"/>
    <row r="323" customFormat="1" ht="15.75" customHeight="1" x14ac:dyDescent="0.2"/>
    <row r="324" customFormat="1" ht="15.75" customHeight="1" x14ac:dyDescent="0.2"/>
    <row r="325" customFormat="1" ht="15.75" customHeight="1" x14ac:dyDescent="0.2"/>
    <row r="326" customFormat="1" ht="15.75" customHeight="1" x14ac:dyDescent="0.2"/>
    <row r="327" customFormat="1" ht="15.75" customHeight="1" x14ac:dyDescent="0.2"/>
    <row r="328" customFormat="1" ht="15.75" customHeight="1" x14ac:dyDescent="0.2"/>
    <row r="329" customFormat="1" ht="15.75" customHeight="1" x14ac:dyDescent="0.2"/>
    <row r="330" customFormat="1" ht="15.75" customHeight="1" x14ac:dyDescent="0.2"/>
    <row r="331" customFormat="1" ht="15.75" customHeight="1" x14ac:dyDescent="0.2"/>
    <row r="332" customFormat="1" ht="15.75" customHeight="1" x14ac:dyDescent="0.2"/>
    <row r="333" customFormat="1" ht="15.75" customHeight="1" x14ac:dyDescent="0.2"/>
    <row r="334" customFormat="1" ht="15.75" customHeight="1" x14ac:dyDescent="0.2"/>
    <row r="335" customFormat="1" ht="15.75" customHeight="1" x14ac:dyDescent="0.2"/>
    <row r="336" customFormat="1" ht="15.75" customHeight="1" x14ac:dyDescent="0.2"/>
    <row r="337" customFormat="1" ht="15.75" customHeight="1" x14ac:dyDescent="0.2"/>
    <row r="338" customFormat="1" ht="15.75" customHeight="1" x14ac:dyDescent="0.2"/>
    <row r="339" customFormat="1" ht="15.75" customHeight="1" x14ac:dyDescent="0.2"/>
    <row r="340" customFormat="1" ht="15.75" customHeight="1" x14ac:dyDescent="0.2"/>
    <row r="341" customFormat="1" ht="15.75" customHeight="1" x14ac:dyDescent="0.2"/>
    <row r="342" customFormat="1" ht="15.75" customHeight="1" x14ac:dyDescent="0.2"/>
    <row r="343" customFormat="1" ht="15.75" customHeight="1" x14ac:dyDescent="0.2"/>
    <row r="344" customFormat="1" ht="15.75" customHeight="1" x14ac:dyDescent="0.2"/>
    <row r="345" customFormat="1" ht="15.75" customHeight="1" x14ac:dyDescent="0.2"/>
    <row r="346" customFormat="1" ht="15.75" customHeight="1" x14ac:dyDescent="0.2"/>
    <row r="347" customFormat="1" ht="15.75" customHeight="1" x14ac:dyDescent="0.2"/>
    <row r="348" customFormat="1" ht="15.75" customHeight="1" x14ac:dyDescent="0.2"/>
    <row r="349" customFormat="1" ht="15.75" customHeight="1" x14ac:dyDescent="0.2"/>
    <row r="350" customFormat="1" ht="15.75" customHeight="1" x14ac:dyDescent="0.2"/>
    <row r="351" customFormat="1" ht="15.75" customHeight="1" x14ac:dyDescent="0.2"/>
    <row r="352" customFormat="1" ht="15.75" customHeight="1" x14ac:dyDescent="0.2"/>
    <row r="353" customFormat="1" ht="15.75" customHeight="1" x14ac:dyDescent="0.2"/>
    <row r="354" customFormat="1" ht="15.75" customHeight="1" x14ac:dyDescent="0.2"/>
    <row r="355" customFormat="1" ht="15.75" customHeight="1" x14ac:dyDescent="0.2"/>
    <row r="356" customFormat="1" ht="15.75" customHeight="1" x14ac:dyDescent="0.2"/>
    <row r="357" customFormat="1" ht="15.75" customHeight="1" x14ac:dyDescent="0.2"/>
    <row r="358" customFormat="1" ht="15.75" customHeight="1" x14ac:dyDescent="0.2"/>
    <row r="359" customFormat="1" ht="15.75" customHeight="1" x14ac:dyDescent="0.2"/>
    <row r="360" customFormat="1" ht="15.75" customHeight="1" x14ac:dyDescent="0.2"/>
    <row r="361" customFormat="1" ht="15.75" customHeight="1" x14ac:dyDescent="0.2"/>
    <row r="362" customFormat="1" ht="15.75" customHeight="1" x14ac:dyDescent="0.2"/>
    <row r="363" customFormat="1" ht="15.75" customHeight="1" x14ac:dyDescent="0.2"/>
    <row r="364" customFormat="1" ht="15.75" customHeight="1" x14ac:dyDescent="0.2"/>
    <row r="365" customFormat="1" ht="15.75" customHeight="1" x14ac:dyDescent="0.2"/>
    <row r="366" customFormat="1" ht="15.75" customHeight="1" x14ac:dyDescent="0.2"/>
    <row r="367" customFormat="1" ht="15.75" customHeight="1" x14ac:dyDescent="0.2"/>
    <row r="368" customFormat="1" ht="15.75" customHeight="1" x14ac:dyDescent="0.2"/>
    <row r="369" customFormat="1" ht="15.75" customHeight="1" x14ac:dyDescent="0.2"/>
    <row r="370" customFormat="1" ht="15.75" customHeight="1" x14ac:dyDescent="0.2"/>
    <row r="371" customFormat="1" ht="15.75" customHeight="1" x14ac:dyDescent="0.2"/>
    <row r="372" customFormat="1" ht="15.75" customHeight="1" x14ac:dyDescent="0.2"/>
    <row r="373" customFormat="1" ht="15.75" customHeight="1" x14ac:dyDescent="0.2"/>
    <row r="374" customFormat="1" ht="15.75" customHeight="1" x14ac:dyDescent="0.2"/>
    <row r="375" customFormat="1" ht="15.75" customHeight="1" x14ac:dyDescent="0.2"/>
    <row r="376" customFormat="1" ht="15.75" customHeight="1" x14ac:dyDescent="0.2"/>
    <row r="377" customFormat="1" ht="15.75" customHeight="1" x14ac:dyDescent="0.2"/>
    <row r="378" customFormat="1" ht="15.75" customHeight="1" x14ac:dyDescent="0.2"/>
    <row r="379" customFormat="1" ht="15.75" customHeight="1" x14ac:dyDescent="0.2"/>
    <row r="380" customFormat="1" ht="15.75" customHeight="1" x14ac:dyDescent="0.2"/>
    <row r="381" customFormat="1" ht="15.75" customHeight="1" x14ac:dyDescent="0.2"/>
    <row r="382" customFormat="1" ht="15.75" customHeight="1" x14ac:dyDescent="0.2"/>
    <row r="383" customFormat="1" ht="15.75" customHeight="1" x14ac:dyDescent="0.2"/>
    <row r="384" customFormat="1" ht="15.75" customHeight="1" x14ac:dyDescent="0.2"/>
    <row r="385" customFormat="1" ht="15.75" customHeight="1" x14ac:dyDescent="0.2"/>
    <row r="386" customFormat="1" ht="15.75" customHeight="1" x14ac:dyDescent="0.2"/>
    <row r="387" customFormat="1" ht="15.75" customHeight="1" x14ac:dyDescent="0.2"/>
    <row r="388" customFormat="1" ht="15.75" customHeight="1" x14ac:dyDescent="0.2"/>
    <row r="389" customFormat="1" ht="15.75" customHeight="1" x14ac:dyDescent="0.2"/>
    <row r="390" customFormat="1" ht="15.75" customHeight="1" x14ac:dyDescent="0.2"/>
    <row r="391" customFormat="1" ht="15.75" customHeight="1" x14ac:dyDescent="0.2"/>
    <row r="392" customFormat="1" ht="15.75" customHeight="1" x14ac:dyDescent="0.2"/>
    <row r="393" customFormat="1" ht="15.75" customHeight="1" x14ac:dyDescent="0.2"/>
    <row r="394" customFormat="1" ht="15.75" customHeight="1" x14ac:dyDescent="0.2"/>
    <row r="395" customFormat="1" ht="15.75" customHeight="1" x14ac:dyDescent="0.2"/>
    <row r="396" customFormat="1" ht="15.75" customHeight="1" x14ac:dyDescent="0.2"/>
    <row r="397" customFormat="1" ht="15.75" customHeight="1" x14ac:dyDescent="0.2"/>
    <row r="398" customFormat="1" ht="15.75" customHeight="1" x14ac:dyDescent="0.2"/>
    <row r="399" customFormat="1" ht="15.75" customHeight="1" x14ac:dyDescent="0.2"/>
    <row r="400" customFormat="1" ht="15.75" customHeight="1" x14ac:dyDescent="0.2"/>
    <row r="401" customFormat="1" ht="15.75" customHeight="1" x14ac:dyDescent="0.2"/>
    <row r="402" customFormat="1" ht="15.75" customHeight="1" x14ac:dyDescent="0.2"/>
    <row r="403" customFormat="1" ht="15.75" customHeight="1" x14ac:dyDescent="0.2"/>
    <row r="404" customFormat="1" ht="15.75" customHeight="1" x14ac:dyDescent="0.2"/>
    <row r="405" customFormat="1" ht="15.75" customHeight="1" x14ac:dyDescent="0.2"/>
    <row r="406" customFormat="1" ht="15.75" customHeight="1" x14ac:dyDescent="0.2"/>
    <row r="407" customFormat="1" ht="15.75" customHeight="1" x14ac:dyDescent="0.2"/>
    <row r="408" customFormat="1" ht="15.75" customHeight="1" x14ac:dyDescent="0.2"/>
    <row r="409" customFormat="1" ht="15.75" customHeight="1" x14ac:dyDescent="0.2"/>
    <row r="410" customFormat="1" ht="15.75" customHeight="1" x14ac:dyDescent="0.2"/>
    <row r="411" customFormat="1" ht="15.75" customHeight="1" x14ac:dyDescent="0.2"/>
    <row r="412" customFormat="1" ht="15.75" customHeight="1" x14ac:dyDescent="0.2"/>
    <row r="413" customFormat="1" ht="15.75" customHeight="1" x14ac:dyDescent="0.2"/>
    <row r="414" customFormat="1" ht="15.75" customHeight="1" x14ac:dyDescent="0.2"/>
    <row r="415" customFormat="1" ht="15.75" customHeight="1" x14ac:dyDescent="0.2"/>
    <row r="416" customFormat="1" ht="15.75" customHeight="1" x14ac:dyDescent="0.2"/>
    <row r="417" customFormat="1" ht="15.75" customHeight="1" x14ac:dyDescent="0.2"/>
    <row r="418" customFormat="1" ht="15.75" customHeight="1" x14ac:dyDescent="0.2"/>
    <row r="419" customFormat="1" ht="15.75" customHeight="1" x14ac:dyDescent="0.2"/>
    <row r="420" customFormat="1" ht="15.75" customHeight="1" x14ac:dyDescent="0.2"/>
    <row r="421" customFormat="1" ht="15.75" customHeight="1" x14ac:dyDescent="0.2"/>
    <row r="422" customFormat="1" ht="15.75" customHeight="1" x14ac:dyDescent="0.2"/>
    <row r="423" customFormat="1" ht="15.75" customHeight="1" x14ac:dyDescent="0.2"/>
    <row r="424" customFormat="1" ht="15.75" customHeight="1" x14ac:dyDescent="0.2"/>
    <row r="425" customFormat="1" ht="15.75" customHeight="1" x14ac:dyDescent="0.2"/>
    <row r="426" customFormat="1" ht="15.75" customHeight="1" x14ac:dyDescent="0.2"/>
    <row r="427" customFormat="1" ht="15.75" customHeight="1" x14ac:dyDescent="0.2"/>
    <row r="428" customFormat="1" ht="15.75" customHeight="1" x14ac:dyDescent="0.2"/>
    <row r="429" customFormat="1" ht="15.75" customHeight="1" x14ac:dyDescent="0.2"/>
    <row r="430" customFormat="1" ht="15.75" customHeight="1" x14ac:dyDescent="0.2"/>
    <row r="431" customFormat="1" ht="15.75" customHeight="1" x14ac:dyDescent="0.2"/>
    <row r="432" customFormat="1" ht="15.75" customHeight="1" x14ac:dyDescent="0.2"/>
    <row r="433" customFormat="1" ht="15.75" customHeight="1" x14ac:dyDescent="0.2"/>
    <row r="434" customFormat="1" ht="15.75" customHeight="1" x14ac:dyDescent="0.2"/>
    <row r="435" customFormat="1" ht="15.75" customHeight="1" x14ac:dyDescent="0.2"/>
    <row r="436" customFormat="1" ht="15.75" customHeight="1" x14ac:dyDescent="0.2"/>
    <row r="437" customFormat="1" ht="15.75" customHeight="1" x14ac:dyDescent="0.2"/>
    <row r="438" customFormat="1" ht="15.75" customHeight="1" x14ac:dyDescent="0.2"/>
    <row r="439" customFormat="1" ht="15.75" customHeight="1" x14ac:dyDescent="0.2"/>
    <row r="440" customFormat="1" ht="15.75" customHeight="1" x14ac:dyDescent="0.2"/>
    <row r="441" customFormat="1" ht="15.75" customHeight="1" x14ac:dyDescent="0.2"/>
    <row r="442" customFormat="1" ht="15.75" customHeight="1" x14ac:dyDescent="0.2"/>
    <row r="443" customFormat="1" ht="15.75" customHeight="1" x14ac:dyDescent="0.2"/>
    <row r="444" customFormat="1" ht="15.75" customHeight="1" x14ac:dyDescent="0.2"/>
    <row r="445" customFormat="1" ht="15.75" customHeight="1" x14ac:dyDescent="0.2"/>
    <row r="446" customFormat="1" ht="15.75" customHeight="1" x14ac:dyDescent="0.2"/>
    <row r="447" customFormat="1" ht="15.75" customHeight="1" x14ac:dyDescent="0.2"/>
    <row r="448" customFormat="1" ht="15.75" customHeight="1" x14ac:dyDescent="0.2"/>
    <row r="449" customFormat="1" ht="15.75" customHeight="1" x14ac:dyDescent="0.2"/>
    <row r="450" customFormat="1" ht="15.75" customHeight="1" x14ac:dyDescent="0.2"/>
    <row r="451" customFormat="1" ht="15.75" customHeight="1" x14ac:dyDescent="0.2"/>
    <row r="452" customFormat="1" ht="15.75" customHeight="1" x14ac:dyDescent="0.2"/>
    <row r="453" customFormat="1" ht="15.75" customHeight="1" x14ac:dyDescent="0.2"/>
    <row r="454" customFormat="1" ht="15.75" customHeight="1" x14ac:dyDescent="0.2"/>
    <row r="455" customFormat="1" ht="15.75" customHeight="1" x14ac:dyDescent="0.2"/>
    <row r="456" customFormat="1" ht="15.75" customHeight="1" x14ac:dyDescent="0.2"/>
    <row r="457" customFormat="1" ht="15.75" customHeight="1" x14ac:dyDescent="0.2"/>
    <row r="458" customFormat="1" ht="15.75" customHeight="1" x14ac:dyDescent="0.2"/>
    <row r="459" customFormat="1" ht="15.75" customHeight="1" x14ac:dyDescent="0.2"/>
    <row r="460" customFormat="1" ht="15.75" customHeight="1" x14ac:dyDescent="0.2"/>
    <row r="461" customFormat="1" ht="15.75" customHeight="1" x14ac:dyDescent="0.2"/>
    <row r="462" customFormat="1" ht="15.75" customHeight="1" x14ac:dyDescent="0.2"/>
    <row r="463" customFormat="1" ht="15.75" customHeight="1" x14ac:dyDescent="0.2"/>
    <row r="464" customFormat="1" ht="15.75" customHeight="1" x14ac:dyDescent="0.2"/>
    <row r="465" customFormat="1" ht="15.75" customHeight="1" x14ac:dyDescent="0.2"/>
    <row r="466" customFormat="1" ht="15.75" customHeight="1" x14ac:dyDescent="0.2"/>
    <row r="467" customFormat="1" ht="15.75" customHeight="1" x14ac:dyDescent="0.2"/>
    <row r="468" customFormat="1" ht="15.75" customHeight="1" x14ac:dyDescent="0.2"/>
    <row r="469" customFormat="1" ht="15.75" customHeight="1" x14ac:dyDescent="0.2"/>
    <row r="470" customFormat="1" ht="15.75" customHeight="1" x14ac:dyDescent="0.2"/>
    <row r="471" customFormat="1" ht="15.75" customHeight="1" x14ac:dyDescent="0.2"/>
    <row r="472" customFormat="1" ht="15.75" customHeight="1" x14ac:dyDescent="0.2"/>
    <row r="473" customFormat="1" ht="15.75" customHeight="1" x14ac:dyDescent="0.2"/>
    <row r="474" customFormat="1" ht="15.75" customHeight="1" x14ac:dyDescent="0.2"/>
    <row r="475" customFormat="1" ht="15.75" customHeight="1" x14ac:dyDescent="0.2"/>
    <row r="476" customFormat="1" ht="15.75" customHeight="1" x14ac:dyDescent="0.2"/>
    <row r="477" customFormat="1" ht="15.75" customHeight="1" x14ac:dyDescent="0.2"/>
    <row r="478" customFormat="1" ht="15.75" customHeight="1" x14ac:dyDescent="0.2"/>
    <row r="479" customFormat="1" ht="15.75" customHeight="1" x14ac:dyDescent="0.2"/>
    <row r="480" customFormat="1" ht="15.75" customHeight="1" x14ac:dyDescent="0.2"/>
    <row r="481" customFormat="1" ht="15.75" customHeight="1" x14ac:dyDescent="0.2"/>
    <row r="482" customFormat="1" ht="15.75" customHeight="1" x14ac:dyDescent="0.2"/>
    <row r="483" customFormat="1" ht="15.75" customHeight="1" x14ac:dyDescent="0.2"/>
    <row r="484" customFormat="1" ht="15.75" customHeight="1" x14ac:dyDescent="0.2"/>
    <row r="485" customFormat="1" ht="15.75" customHeight="1" x14ac:dyDescent="0.2"/>
    <row r="486" customFormat="1" ht="15.75" customHeight="1" x14ac:dyDescent="0.2"/>
    <row r="487" customFormat="1" ht="15.75" customHeight="1" x14ac:dyDescent="0.2"/>
    <row r="488" customFormat="1" ht="15.75" customHeight="1" x14ac:dyDescent="0.2"/>
    <row r="489" customFormat="1" ht="15.75" customHeight="1" x14ac:dyDescent="0.2"/>
    <row r="490" customFormat="1" ht="15.75" customHeight="1" x14ac:dyDescent="0.2"/>
    <row r="491" customFormat="1" ht="15.75" customHeight="1" x14ac:dyDescent="0.2"/>
    <row r="492" customFormat="1" ht="15.75" customHeight="1" x14ac:dyDescent="0.2"/>
    <row r="493" customFormat="1" ht="15.75" customHeight="1" x14ac:dyDescent="0.2"/>
    <row r="494" customFormat="1" ht="15.75" customHeight="1" x14ac:dyDescent="0.2"/>
    <row r="495" customFormat="1" ht="15.75" customHeight="1" x14ac:dyDescent="0.2"/>
    <row r="496" customFormat="1" ht="15.75" customHeight="1" x14ac:dyDescent="0.2"/>
    <row r="497" customFormat="1" ht="15.75" customHeight="1" x14ac:dyDescent="0.2"/>
    <row r="498" customFormat="1" ht="15.75" customHeight="1" x14ac:dyDescent="0.2"/>
    <row r="499" customFormat="1" ht="15.75" customHeight="1" x14ac:dyDescent="0.2"/>
    <row r="500" customFormat="1" ht="15.75" customHeight="1" x14ac:dyDescent="0.2"/>
    <row r="501" customFormat="1" ht="15.75" customHeight="1" x14ac:dyDescent="0.2"/>
    <row r="502" customFormat="1" ht="15.75" customHeight="1" x14ac:dyDescent="0.2"/>
    <row r="503" customFormat="1" ht="15.75" customHeight="1" x14ac:dyDescent="0.2"/>
    <row r="504" customFormat="1" ht="15.75" customHeight="1" x14ac:dyDescent="0.2"/>
    <row r="505" customFormat="1" ht="15.75" customHeight="1" x14ac:dyDescent="0.2"/>
    <row r="506" customFormat="1" ht="15.75" customHeight="1" x14ac:dyDescent="0.2"/>
    <row r="507" customFormat="1" ht="15.75" customHeight="1" x14ac:dyDescent="0.2"/>
    <row r="508" customFormat="1" ht="15.75" customHeight="1" x14ac:dyDescent="0.2"/>
    <row r="509" customFormat="1" ht="15.75" customHeight="1" x14ac:dyDescent="0.2"/>
    <row r="510" customFormat="1" ht="15.75" customHeight="1" x14ac:dyDescent="0.2"/>
    <row r="511" customFormat="1" ht="15.75" customHeight="1" x14ac:dyDescent="0.2"/>
    <row r="512" customFormat="1" ht="15.75" customHeight="1" x14ac:dyDescent="0.2"/>
    <row r="513" customFormat="1" ht="15.75" customHeight="1" x14ac:dyDescent="0.2"/>
    <row r="514" customFormat="1" ht="15.75" customHeight="1" x14ac:dyDescent="0.2"/>
    <row r="515" customFormat="1" ht="15.75" customHeight="1" x14ac:dyDescent="0.2"/>
    <row r="516" customFormat="1" ht="15.75" customHeight="1" x14ac:dyDescent="0.2"/>
    <row r="517" customFormat="1" ht="15.75" customHeight="1" x14ac:dyDescent="0.2"/>
    <row r="518" customFormat="1" ht="15.75" customHeight="1" x14ac:dyDescent="0.2"/>
    <row r="519" customFormat="1" ht="15.75" customHeight="1" x14ac:dyDescent="0.2"/>
    <row r="520" customFormat="1" ht="15.75" customHeight="1" x14ac:dyDescent="0.2"/>
    <row r="521" customFormat="1" ht="15.75" customHeight="1" x14ac:dyDescent="0.2"/>
    <row r="522" customFormat="1" ht="15.75" customHeight="1" x14ac:dyDescent="0.2"/>
    <row r="523" customFormat="1" ht="15.75" customHeight="1" x14ac:dyDescent="0.2"/>
    <row r="524" customFormat="1" ht="15.75" customHeight="1" x14ac:dyDescent="0.2"/>
    <row r="525" customFormat="1" ht="15.75" customHeight="1" x14ac:dyDescent="0.2"/>
    <row r="526" customFormat="1" ht="15.75" customHeight="1" x14ac:dyDescent="0.2"/>
    <row r="527" customFormat="1" ht="15.75" customHeight="1" x14ac:dyDescent="0.2"/>
    <row r="528" customFormat="1" ht="15.75" customHeight="1" x14ac:dyDescent="0.2"/>
    <row r="529" customFormat="1" ht="15.75" customHeight="1" x14ac:dyDescent="0.2"/>
    <row r="530" customFormat="1" ht="15.75" customHeight="1" x14ac:dyDescent="0.2"/>
    <row r="531" customFormat="1" ht="15.75" customHeight="1" x14ac:dyDescent="0.2"/>
    <row r="532" customFormat="1" ht="15.75" customHeight="1" x14ac:dyDescent="0.2"/>
    <row r="533" customFormat="1" ht="15.75" customHeight="1" x14ac:dyDescent="0.2"/>
    <row r="534" customFormat="1" ht="15.75" customHeight="1" x14ac:dyDescent="0.2"/>
    <row r="535" customFormat="1" ht="15.75" customHeight="1" x14ac:dyDescent="0.2"/>
    <row r="536" customFormat="1" ht="15.75" customHeight="1" x14ac:dyDescent="0.2"/>
    <row r="537" customFormat="1" ht="15.75" customHeight="1" x14ac:dyDescent="0.2"/>
    <row r="538" customFormat="1" ht="15.75" customHeight="1" x14ac:dyDescent="0.2"/>
    <row r="539" customFormat="1" ht="15.75" customHeight="1" x14ac:dyDescent="0.2"/>
    <row r="540" customFormat="1" ht="15.75" customHeight="1" x14ac:dyDescent="0.2"/>
    <row r="541" customFormat="1" ht="15.75" customHeight="1" x14ac:dyDescent="0.2"/>
    <row r="542" customFormat="1" ht="15.75" customHeight="1" x14ac:dyDescent="0.2"/>
    <row r="543" customFormat="1" ht="15.75" customHeight="1" x14ac:dyDescent="0.2"/>
    <row r="544" customFormat="1" ht="15.75" customHeight="1" x14ac:dyDescent="0.2"/>
    <row r="545" customFormat="1" ht="15.75" customHeight="1" x14ac:dyDescent="0.2"/>
    <row r="546" customFormat="1" ht="15.75" customHeight="1" x14ac:dyDescent="0.2"/>
    <row r="547" customFormat="1" ht="15.75" customHeight="1" x14ac:dyDescent="0.2"/>
    <row r="548" customFormat="1" ht="15.75" customHeight="1" x14ac:dyDescent="0.2"/>
    <row r="549" customFormat="1" ht="15.75" customHeight="1" x14ac:dyDescent="0.2"/>
    <row r="550" customFormat="1" ht="15.75" customHeight="1" x14ac:dyDescent="0.2"/>
    <row r="551" customFormat="1" ht="15.75" customHeight="1" x14ac:dyDescent="0.2"/>
    <row r="552" customFormat="1" ht="15.75" customHeight="1" x14ac:dyDescent="0.2"/>
    <row r="553" customFormat="1" ht="15.75" customHeight="1" x14ac:dyDescent="0.2"/>
    <row r="554" customFormat="1" ht="15.75" customHeight="1" x14ac:dyDescent="0.2"/>
    <row r="555" customFormat="1" ht="15.75" customHeight="1" x14ac:dyDescent="0.2"/>
    <row r="556" customFormat="1" ht="15.75" customHeight="1" x14ac:dyDescent="0.2"/>
    <row r="557" customFormat="1" ht="15.75" customHeight="1" x14ac:dyDescent="0.2"/>
    <row r="558" customFormat="1" ht="15.75" customHeight="1" x14ac:dyDescent="0.2"/>
    <row r="559" customFormat="1" ht="15.75" customHeight="1" x14ac:dyDescent="0.2"/>
    <row r="560" customFormat="1" ht="15.75" customHeight="1" x14ac:dyDescent="0.2"/>
    <row r="561" customFormat="1" ht="15.75" customHeight="1" x14ac:dyDescent="0.2"/>
    <row r="562" customFormat="1" ht="15.75" customHeight="1" x14ac:dyDescent="0.2"/>
    <row r="563" customFormat="1" ht="15.75" customHeight="1" x14ac:dyDescent="0.2"/>
    <row r="564" customFormat="1" ht="15.75" customHeight="1" x14ac:dyDescent="0.2"/>
    <row r="565" customFormat="1" ht="15.75" customHeight="1" x14ac:dyDescent="0.2"/>
    <row r="566" customFormat="1" ht="15.75" customHeight="1" x14ac:dyDescent="0.2"/>
    <row r="567" customFormat="1" ht="15.75" customHeight="1" x14ac:dyDescent="0.2"/>
    <row r="568" customFormat="1" ht="15.75" customHeight="1" x14ac:dyDescent="0.2"/>
    <row r="569" customFormat="1" ht="15.75" customHeight="1" x14ac:dyDescent="0.2"/>
    <row r="570" customFormat="1" ht="15.75" customHeight="1" x14ac:dyDescent="0.2"/>
    <row r="571" customFormat="1" ht="15.75" customHeight="1" x14ac:dyDescent="0.2"/>
    <row r="572" customFormat="1" ht="15.75" customHeight="1" x14ac:dyDescent="0.2"/>
    <row r="573" customFormat="1" ht="15.75" customHeight="1" x14ac:dyDescent="0.2"/>
    <row r="574" customFormat="1" ht="15.75" customHeight="1" x14ac:dyDescent="0.2"/>
    <row r="575" customFormat="1" ht="15.75" customHeight="1" x14ac:dyDescent="0.2"/>
    <row r="576" customFormat="1" ht="15.75" customHeight="1" x14ac:dyDescent="0.2"/>
    <row r="577" customFormat="1" ht="15.75" customHeight="1" x14ac:dyDescent="0.2"/>
    <row r="578" customFormat="1" ht="15.75" customHeight="1" x14ac:dyDescent="0.2"/>
    <row r="579" customFormat="1" ht="15.75" customHeight="1" x14ac:dyDescent="0.2"/>
    <row r="580" customFormat="1" ht="15.75" customHeight="1" x14ac:dyDescent="0.2"/>
    <row r="581" customFormat="1" ht="15.75" customHeight="1" x14ac:dyDescent="0.2"/>
    <row r="582" customFormat="1" ht="15.75" customHeight="1" x14ac:dyDescent="0.2"/>
    <row r="583" customFormat="1" ht="15.75" customHeight="1" x14ac:dyDescent="0.2"/>
    <row r="584" customFormat="1" ht="15.75" customHeight="1" x14ac:dyDescent="0.2"/>
    <row r="585" customFormat="1" ht="15.75" customHeight="1" x14ac:dyDescent="0.2"/>
    <row r="586" customFormat="1" ht="15.75" customHeight="1" x14ac:dyDescent="0.2"/>
    <row r="587" customFormat="1" ht="15.75" customHeight="1" x14ac:dyDescent="0.2"/>
    <row r="588" customFormat="1" ht="15.75" customHeight="1" x14ac:dyDescent="0.2"/>
    <row r="589" customFormat="1" ht="15.75" customHeight="1" x14ac:dyDescent="0.2"/>
    <row r="590" customFormat="1" ht="15.75" customHeight="1" x14ac:dyDescent="0.2"/>
    <row r="591" customFormat="1" ht="15.75" customHeight="1" x14ac:dyDescent="0.2"/>
    <row r="592" customFormat="1" ht="15.75" customHeight="1" x14ac:dyDescent="0.2"/>
    <row r="593" customFormat="1" ht="15.75" customHeight="1" x14ac:dyDescent="0.2"/>
    <row r="594" customFormat="1" ht="15.75" customHeight="1" x14ac:dyDescent="0.2"/>
    <row r="595" customFormat="1" ht="15.75" customHeight="1" x14ac:dyDescent="0.2"/>
    <row r="596" customFormat="1" ht="15.75" customHeight="1" x14ac:dyDescent="0.2"/>
    <row r="597" customFormat="1" ht="15.75" customHeight="1" x14ac:dyDescent="0.2"/>
    <row r="598" customFormat="1" ht="15.75" customHeight="1" x14ac:dyDescent="0.2"/>
    <row r="599" customFormat="1" ht="15.75" customHeight="1" x14ac:dyDescent="0.2"/>
    <row r="600" customFormat="1" ht="15.75" customHeight="1" x14ac:dyDescent="0.2"/>
    <row r="601" customFormat="1" ht="15.75" customHeight="1" x14ac:dyDescent="0.2"/>
    <row r="602" customFormat="1" ht="15.75" customHeight="1" x14ac:dyDescent="0.2"/>
    <row r="603" customFormat="1" ht="15.75" customHeight="1" x14ac:dyDescent="0.2"/>
    <row r="604" customFormat="1" ht="15.75" customHeight="1" x14ac:dyDescent="0.2"/>
    <row r="605" customFormat="1" ht="15.75" customHeight="1" x14ac:dyDescent="0.2"/>
    <row r="606" customFormat="1" ht="15.75" customHeight="1" x14ac:dyDescent="0.2"/>
    <row r="607" customFormat="1" ht="15.75" customHeight="1" x14ac:dyDescent="0.2"/>
    <row r="608" customFormat="1" ht="15.75" customHeight="1" x14ac:dyDescent="0.2"/>
    <row r="609" customFormat="1" ht="15.75" customHeight="1" x14ac:dyDescent="0.2"/>
    <row r="610" customFormat="1" ht="15.75" customHeight="1" x14ac:dyDescent="0.2"/>
    <row r="611" customFormat="1" ht="15.75" customHeight="1" x14ac:dyDescent="0.2"/>
    <row r="612" customFormat="1" ht="15.75" customHeight="1" x14ac:dyDescent="0.2"/>
    <row r="613" customFormat="1" ht="15.75" customHeight="1" x14ac:dyDescent="0.2"/>
    <row r="614" customFormat="1" ht="15.75" customHeight="1" x14ac:dyDescent="0.2"/>
    <row r="615" customFormat="1" ht="15.75" customHeight="1" x14ac:dyDescent="0.2"/>
    <row r="616" customFormat="1" ht="15.75" customHeight="1" x14ac:dyDescent="0.2"/>
    <row r="617" customFormat="1" ht="15.75" customHeight="1" x14ac:dyDescent="0.2"/>
    <row r="618" customFormat="1" ht="15.75" customHeight="1" x14ac:dyDescent="0.2"/>
    <row r="619" customFormat="1" ht="15.75" customHeight="1" x14ac:dyDescent="0.2"/>
    <row r="620" customFormat="1" ht="15.75" customHeight="1" x14ac:dyDescent="0.2"/>
    <row r="621" customFormat="1" ht="15.75" customHeight="1" x14ac:dyDescent="0.2"/>
    <row r="622" customFormat="1" ht="15.75" customHeight="1" x14ac:dyDescent="0.2"/>
    <row r="623" customFormat="1" ht="15.75" customHeight="1" x14ac:dyDescent="0.2"/>
    <row r="624" customFormat="1" ht="15.75" customHeight="1" x14ac:dyDescent="0.2"/>
    <row r="625" customFormat="1" ht="15.75" customHeight="1" x14ac:dyDescent="0.2"/>
    <row r="626" customFormat="1" ht="15.75" customHeight="1" x14ac:dyDescent="0.2"/>
    <row r="627" customFormat="1" ht="15.75" customHeight="1" x14ac:dyDescent="0.2"/>
    <row r="628" customFormat="1" ht="15.75" customHeight="1" x14ac:dyDescent="0.2"/>
    <row r="629" customFormat="1" ht="15.75" customHeight="1" x14ac:dyDescent="0.2"/>
    <row r="630" customFormat="1" ht="15.75" customHeight="1" x14ac:dyDescent="0.2"/>
    <row r="631" customFormat="1" ht="15.75" customHeight="1" x14ac:dyDescent="0.2"/>
    <row r="632" customFormat="1" ht="15.75" customHeight="1" x14ac:dyDescent="0.2"/>
    <row r="633" customFormat="1" ht="15.75" customHeight="1" x14ac:dyDescent="0.2"/>
    <row r="634" customFormat="1" ht="15.75" customHeight="1" x14ac:dyDescent="0.2"/>
    <row r="635" customFormat="1" ht="15.75" customHeight="1" x14ac:dyDescent="0.2"/>
    <row r="636" customFormat="1" ht="15.75" customHeight="1" x14ac:dyDescent="0.2"/>
    <row r="637" customFormat="1" ht="15.75" customHeight="1" x14ac:dyDescent="0.2"/>
    <row r="638" customFormat="1" ht="15.75" customHeight="1" x14ac:dyDescent="0.2"/>
    <row r="639" customFormat="1" ht="15.75" customHeight="1" x14ac:dyDescent="0.2"/>
    <row r="640" customFormat="1" ht="15.75" customHeight="1" x14ac:dyDescent="0.2"/>
    <row r="641" customFormat="1" ht="15.75" customHeight="1" x14ac:dyDescent="0.2"/>
    <row r="642" customFormat="1" ht="15.75" customHeight="1" x14ac:dyDescent="0.2"/>
    <row r="643" customFormat="1" ht="15.75" customHeight="1" x14ac:dyDescent="0.2"/>
    <row r="644" customFormat="1" ht="15.75" customHeight="1" x14ac:dyDescent="0.2"/>
    <row r="645" customFormat="1" ht="15.75" customHeight="1" x14ac:dyDescent="0.2"/>
    <row r="646" customFormat="1" ht="15.75" customHeight="1" x14ac:dyDescent="0.2"/>
    <row r="647" customFormat="1" ht="15.75" customHeight="1" x14ac:dyDescent="0.2"/>
    <row r="648" customFormat="1" ht="15.75" customHeight="1" x14ac:dyDescent="0.2"/>
    <row r="649" customFormat="1" ht="15.75" customHeight="1" x14ac:dyDescent="0.2"/>
    <row r="650" customFormat="1" ht="15.75" customHeight="1" x14ac:dyDescent="0.2"/>
    <row r="651" customFormat="1" ht="15.75" customHeight="1" x14ac:dyDescent="0.2"/>
    <row r="652" customFormat="1" ht="15.75" customHeight="1" x14ac:dyDescent="0.2"/>
    <row r="653" customFormat="1" ht="15.75" customHeight="1" x14ac:dyDescent="0.2"/>
    <row r="654" customFormat="1" ht="15.75" customHeight="1" x14ac:dyDescent="0.2"/>
    <row r="655" customFormat="1" ht="15.75" customHeight="1" x14ac:dyDescent="0.2"/>
    <row r="656" customFormat="1" ht="15.75" customHeight="1" x14ac:dyDescent="0.2"/>
    <row r="657" customFormat="1" ht="15.75" customHeight="1" x14ac:dyDescent="0.2"/>
    <row r="658" customFormat="1" ht="15.75" customHeight="1" x14ac:dyDescent="0.2"/>
    <row r="659" customFormat="1" ht="15.75" customHeight="1" x14ac:dyDescent="0.2"/>
    <row r="660" customFormat="1" ht="15.75" customHeight="1" x14ac:dyDescent="0.2"/>
    <row r="661" customFormat="1" ht="15.75" customHeight="1" x14ac:dyDescent="0.2"/>
    <row r="662" customFormat="1" ht="15.75" customHeight="1" x14ac:dyDescent="0.2"/>
    <row r="663" customFormat="1" ht="15.75" customHeight="1" x14ac:dyDescent="0.2"/>
    <row r="664" customFormat="1" ht="15.75" customHeight="1" x14ac:dyDescent="0.2"/>
    <row r="665" customFormat="1" ht="15.75" customHeight="1" x14ac:dyDescent="0.2"/>
    <row r="666" customFormat="1" ht="15.75" customHeight="1" x14ac:dyDescent="0.2"/>
    <row r="667" customFormat="1" ht="15.75" customHeight="1" x14ac:dyDescent="0.2"/>
    <row r="668" customFormat="1" ht="15.75" customHeight="1" x14ac:dyDescent="0.2"/>
    <row r="669" customFormat="1" ht="15.75" customHeight="1" x14ac:dyDescent="0.2"/>
    <row r="670" customFormat="1" ht="15.75" customHeight="1" x14ac:dyDescent="0.2"/>
    <row r="671" customFormat="1" ht="15.75" customHeight="1" x14ac:dyDescent="0.2"/>
    <row r="672" customFormat="1" ht="15.75" customHeight="1" x14ac:dyDescent="0.2"/>
    <row r="673" customFormat="1" ht="15.75" customHeight="1" x14ac:dyDescent="0.2"/>
    <row r="674" customFormat="1" ht="15.75" customHeight="1" x14ac:dyDescent="0.2"/>
    <row r="675" customFormat="1" ht="15.75" customHeight="1" x14ac:dyDescent="0.2"/>
    <row r="676" customFormat="1" ht="15.75" customHeight="1" x14ac:dyDescent="0.2"/>
    <row r="677" customFormat="1" ht="15.75" customHeight="1" x14ac:dyDescent="0.2"/>
    <row r="678" customFormat="1" ht="15.75" customHeight="1" x14ac:dyDescent="0.2"/>
    <row r="679" customFormat="1" ht="15.75" customHeight="1" x14ac:dyDescent="0.2"/>
    <row r="680" customFormat="1" ht="15.75" customHeight="1" x14ac:dyDescent="0.2"/>
    <row r="681" customFormat="1" ht="15.75" customHeight="1" x14ac:dyDescent="0.2"/>
    <row r="682" customFormat="1" ht="15.75" customHeight="1" x14ac:dyDescent="0.2"/>
    <row r="683" customFormat="1" ht="15.75" customHeight="1" x14ac:dyDescent="0.2"/>
    <row r="684" customFormat="1" ht="15.75" customHeight="1" x14ac:dyDescent="0.2"/>
    <row r="685" customFormat="1" ht="15.75" customHeight="1" x14ac:dyDescent="0.2"/>
    <row r="686" customFormat="1" ht="15.75" customHeight="1" x14ac:dyDescent="0.2"/>
    <row r="687" customFormat="1" ht="15.75" customHeight="1" x14ac:dyDescent="0.2"/>
    <row r="688" customFormat="1" ht="15.75" customHeight="1" x14ac:dyDescent="0.2"/>
    <row r="689" customFormat="1" ht="15.75" customHeight="1" x14ac:dyDescent="0.2"/>
    <row r="690" customFormat="1" ht="15.75" customHeight="1" x14ac:dyDescent="0.2"/>
    <row r="691" customFormat="1" ht="15.75" customHeight="1" x14ac:dyDescent="0.2"/>
    <row r="692" customFormat="1" ht="15.75" customHeight="1" x14ac:dyDescent="0.2"/>
    <row r="693" customFormat="1" ht="15.75" customHeight="1" x14ac:dyDescent="0.2"/>
    <row r="694" customFormat="1" ht="15.75" customHeight="1" x14ac:dyDescent="0.2"/>
    <row r="695" customFormat="1" ht="15.75" customHeight="1" x14ac:dyDescent="0.2"/>
    <row r="696" customFormat="1" ht="15.75" customHeight="1" x14ac:dyDescent="0.2"/>
    <row r="697" customFormat="1" ht="15.75" customHeight="1" x14ac:dyDescent="0.2"/>
    <row r="698" customFormat="1" ht="15.75" customHeight="1" x14ac:dyDescent="0.2"/>
    <row r="699" customFormat="1" ht="15.75" customHeight="1" x14ac:dyDescent="0.2"/>
    <row r="700" customFormat="1" ht="15.75" customHeight="1" x14ac:dyDescent="0.2"/>
    <row r="701" customFormat="1" ht="15.75" customHeight="1" x14ac:dyDescent="0.2"/>
    <row r="702" customFormat="1" ht="15.75" customHeight="1" x14ac:dyDescent="0.2"/>
    <row r="703" customFormat="1" ht="15.75" customHeight="1" x14ac:dyDescent="0.2"/>
    <row r="704" customFormat="1" ht="15.75" customHeight="1" x14ac:dyDescent="0.2"/>
    <row r="705" customFormat="1" ht="15.75" customHeight="1" x14ac:dyDescent="0.2"/>
    <row r="706" customFormat="1" ht="15.75" customHeight="1" x14ac:dyDescent="0.2"/>
    <row r="707" customFormat="1" ht="15.75" customHeight="1" x14ac:dyDescent="0.2"/>
    <row r="708" customFormat="1" ht="15.75" customHeight="1" x14ac:dyDescent="0.2"/>
    <row r="709" customFormat="1" ht="15.75" customHeight="1" x14ac:dyDescent="0.2"/>
    <row r="710" customFormat="1" ht="15.75" customHeight="1" x14ac:dyDescent="0.2"/>
    <row r="711" customFormat="1" ht="15.75" customHeight="1" x14ac:dyDescent="0.2"/>
    <row r="712" customFormat="1" ht="15.75" customHeight="1" x14ac:dyDescent="0.2"/>
    <row r="713" customFormat="1" ht="15.75" customHeight="1" x14ac:dyDescent="0.2"/>
    <row r="714" customFormat="1" ht="15.75" customHeight="1" x14ac:dyDescent="0.2"/>
    <row r="715" customFormat="1" ht="15.75" customHeight="1" x14ac:dyDescent="0.2"/>
    <row r="716" customFormat="1" ht="15.75" customHeight="1" x14ac:dyDescent="0.2"/>
    <row r="717" customFormat="1" ht="15.75" customHeight="1" x14ac:dyDescent="0.2"/>
    <row r="718" customFormat="1" ht="15.75" customHeight="1" x14ac:dyDescent="0.2"/>
    <row r="719" customFormat="1" ht="15.75" customHeight="1" x14ac:dyDescent="0.2"/>
    <row r="720" customFormat="1" ht="15.75" customHeight="1" x14ac:dyDescent="0.2"/>
    <row r="721" customFormat="1" ht="15.75" customHeight="1" x14ac:dyDescent="0.2"/>
    <row r="722" customFormat="1" ht="15.75" customHeight="1" x14ac:dyDescent="0.2"/>
    <row r="723" customFormat="1" ht="15.75" customHeight="1" x14ac:dyDescent="0.2"/>
    <row r="724" customFormat="1" ht="15.75" customHeight="1" x14ac:dyDescent="0.2"/>
    <row r="725" customFormat="1" ht="15.75" customHeight="1" x14ac:dyDescent="0.2"/>
    <row r="726" customFormat="1" ht="15.75" customHeight="1" x14ac:dyDescent="0.2"/>
    <row r="727" customFormat="1" ht="15.75" customHeight="1" x14ac:dyDescent="0.2"/>
    <row r="728" customFormat="1" ht="15.75" customHeight="1" x14ac:dyDescent="0.2"/>
    <row r="729" customFormat="1" ht="15.75" customHeight="1" x14ac:dyDescent="0.2"/>
    <row r="730" customFormat="1" ht="15.75" customHeight="1" x14ac:dyDescent="0.2"/>
    <row r="731" customFormat="1" ht="15.75" customHeight="1" x14ac:dyDescent="0.2"/>
    <row r="732" customFormat="1" ht="15.75" customHeight="1" x14ac:dyDescent="0.2"/>
    <row r="733" customFormat="1" ht="15.75" customHeight="1" x14ac:dyDescent="0.2"/>
    <row r="734" customFormat="1" ht="15.75" customHeight="1" x14ac:dyDescent="0.2"/>
    <row r="735" customFormat="1" ht="15.75" customHeight="1" x14ac:dyDescent="0.2"/>
    <row r="736" customFormat="1" ht="15.75" customHeight="1" x14ac:dyDescent="0.2"/>
    <row r="737" customFormat="1" ht="15.75" customHeight="1" x14ac:dyDescent="0.2"/>
    <row r="738" customFormat="1" ht="15.75" customHeight="1" x14ac:dyDescent="0.2"/>
    <row r="739" customFormat="1" ht="15.75" customHeight="1" x14ac:dyDescent="0.2"/>
    <row r="740" customFormat="1" ht="15.75" customHeight="1" x14ac:dyDescent="0.2"/>
    <row r="741" customFormat="1" ht="15.75" customHeight="1" x14ac:dyDescent="0.2"/>
    <row r="742" customFormat="1" ht="15.75" customHeight="1" x14ac:dyDescent="0.2"/>
    <row r="743" customFormat="1" ht="15.75" customHeight="1" x14ac:dyDescent="0.2"/>
    <row r="744" customFormat="1" ht="15.75" customHeight="1" x14ac:dyDescent="0.2"/>
    <row r="745" customFormat="1" ht="15.75" customHeight="1" x14ac:dyDescent="0.2"/>
    <row r="746" customFormat="1" ht="15.75" customHeight="1" x14ac:dyDescent="0.2"/>
    <row r="747" customFormat="1" ht="15.75" customHeight="1" x14ac:dyDescent="0.2"/>
    <row r="748" customFormat="1" ht="15.75" customHeight="1" x14ac:dyDescent="0.2"/>
    <row r="749" customFormat="1" ht="15.75" customHeight="1" x14ac:dyDescent="0.2"/>
    <row r="750" customFormat="1" ht="15.75" customHeight="1" x14ac:dyDescent="0.2"/>
    <row r="751" customFormat="1" ht="15.75" customHeight="1" x14ac:dyDescent="0.2"/>
    <row r="752" customFormat="1" ht="15.75" customHeight="1" x14ac:dyDescent="0.2"/>
    <row r="753" customFormat="1" ht="15.75" customHeight="1" x14ac:dyDescent="0.2"/>
    <row r="754" customFormat="1" ht="15.75" customHeight="1" x14ac:dyDescent="0.2"/>
    <row r="755" customFormat="1" ht="15.75" customHeight="1" x14ac:dyDescent="0.2"/>
    <row r="756" customFormat="1" ht="15.75" customHeight="1" x14ac:dyDescent="0.2"/>
    <row r="757" customFormat="1" ht="15.75" customHeight="1" x14ac:dyDescent="0.2"/>
    <row r="758" customFormat="1" ht="15.75" customHeight="1" x14ac:dyDescent="0.2"/>
    <row r="759" customFormat="1" ht="15.75" customHeight="1" x14ac:dyDescent="0.2"/>
    <row r="760" customFormat="1" ht="15.75" customHeight="1" x14ac:dyDescent="0.2"/>
    <row r="761" customFormat="1" ht="15.75" customHeight="1" x14ac:dyDescent="0.2"/>
    <row r="762" customFormat="1" ht="15.75" customHeight="1" x14ac:dyDescent="0.2"/>
    <row r="763" customFormat="1" ht="15.75" customHeight="1" x14ac:dyDescent="0.2"/>
    <row r="764" customFormat="1" ht="15.75" customHeight="1" x14ac:dyDescent="0.2"/>
    <row r="765" customFormat="1" ht="15.75" customHeight="1" x14ac:dyDescent="0.2"/>
    <row r="766" customFormat="1" ht="15.75" customHeight="1" x14ac:dyDescent="0.2"/>
    <row r="767" customFormat="1" ht="15.75" customHeight="1" x14ac:dyDescent="0.2"/>
    <row r="768" customFormat="1" ht="15.75" customHeight="1" x14ac:dyDescent="0.2"/>
    <row r="769" customFormat="1" ht="15.75" customHeight="1" x14ac:dyDescent="0.2"/>
    <row r="770" customFormat="1" ht="15.75" customHeight="1" x14ac:dyDescent="0.2"/>
    <row r="771" customFormat="1" ht="15.75" customHeight="1" x14ac:dyDescent="0.2"/>
    <row r="772" customFormat="1" ht="15.75" customHeight="1" x14ac:dyDescent="0.2"/>
    <row r="773" customFormat="1" ht="15.75" customHeight="1" x14ac:dyDescent="0.2"/>
    <row r="774" customFormat="1" ht="15.75" customHeight="1" x14ac:dyDescent="0.2"/>
    <row r="775" customFormat="1" ht="15.75" customHeight="1" x14ac:dyDescent="0.2"/>
    <row r="776" customFormat="1" ht="15.75" customHeight="1" x14ac:dyDescent="0.2"/>
    <row r="777" customFormat="1" ht="15.75" customHeight="1" x14ac:dyDescent="0.2"/>
    <row r="778" customFormat="1" ht="15.75" customHeight="1" x14ac:dyDescent="0.2"/>
    <row r="779" customFormat="1" ht="15.75" customHeight="1" x14ac:dyDescent="0.2"/>
    <row r="780" customFormat="1" ht="15.75" customHeight="1" x14ac:dyDescent="0.2"/>
    <row r="781" customFormat="1" ht="15.75" customHeight="1" x14ac:dyDescent="0.2"/>
    <row r="782" customFormat="1" ht="15.75" customHeight="1" x14ac:dyDescent="0.2"/>
    <row r="783" customFormat="1" ht="15.75" customHeight="1" x14ac:dyDescent="0.2"/>
    <row r="784" customFormat="1" ht="15.75" customHeight="1" x14ac:dyDescent="0.2"/>
    <row r="785" customFormat="1" ht="15.75" customHeight="1" x14ac:dyDescent="0.2"/>
    <row r="786" customFormat="1" ht="15.75" customHeight="1" x14ac:dyDescent="0.2"/>
    <row r="787" customFormat="1" ht="15.75" customHeight="1" x14ac:dyDescent="0.2"/>
    <row r="788" customFormat="1" ht="15.75" customHeight="1" x14ac:dyDescent="0.2"/>
    <row r="789" customFormat="1" ht="15.75" customHeight="1" x14ac:dyDescent="0.2"/>
    <row r="790" customFormat="1" ht="15.75" customHeight="1" x14ac:dyDescent="0.2"/>
    <row r="791" customFormat="1" ht="15.75" customHeight="1" x14ac:dyDescent="0.2"/>
    <row r="792" customFormat="1" ht="15.75" customHeight="1" x14ac:dyDescent="0.2"/>
    <row r="793" customFormat="1" ht="15.75" customHeight="1" x14ac:dyDescent="0.2"/>
    <row r="794" customFormat="1" ht="15.75" customHeight="1" x14ac:dyDescent="0.2"/>
    <row r="795" customFormat="1" ht="15.75" customHeight="1" x14ac:dyDescent="0.2"/>
    <row r="796" customFormat="1" ht="15.75" customHeight="1" x14ac:dyDescent="0.2"/>
    <row r="797" customFormat="1" ht="15.75" customHeight="1" x14ac:dyDescent="0.2"/>
    <row r="798" customFormat="1" ht="15.75" customHeight="1" x14ac:dyDescent="0.2"/>
    <row r="799" customFormat="1" ht="15.75" customHeight="1" x14ac:dyDescent="0.2"/>
    <row r="800" customFormat="1" ht="15.75" customHeight="1" x14ac:dyDescent="0.2"/>
    <row r="801" customFormat="1" ht="15.75" customHeight="1" x14ac:dyDescent="0.2"/>
    <row r="802" customFormat="1" ht="15.75" customHeight="1" x14ac:dyDescent="0.2"/>
    <row r="803" customFormat="1" ht="15.75" customHeight="1" x14ac:dyDescent="0.2"/>
    <row r="804" customFormat="1" ht="15.75" customHeight="1" x14ac:dyDescent="0.2"/>
    <row r="805" customFormat="1" ht="15.75" customHeight="1" x14ac:dyDescent="0.2"/>
    <row r="806" customFormat="1" ht="15.75" customHeight="1" x14ac:dyDescent="0.2"/>
    <row r="807" customFormat="1" ht="15.75" customHeight="1" x14ac:dyDescent="0.2"/>
    <row r="808" customFormat="1" ht="15.75" customHeight="1" x14ac:dyDescent="0.2"/>
    <row r="809" customFormat="1" ht="15.75" customHeight="1" x14ac:dyDescent="0.2"/>
    <row r="810" customFormat="1" ht="15.75" customHeight="1" x14ac:dyDescent="0.2"/>
    <row r="811" customFormat="1" ht="15.75" customHeight="1" x14ac:dyDescent="0.2"/>
    <row r="812" customFormat="1" ht="15.75" customHeight="1" x14ac:dyDescent="0.2"/>
    <row r="813" customFormat="1" ht="15.75" customHeight="1" x14ac:dyDescent="0.2"/>
    <row r="814" customFormat="1" ht="15.75" customHeight="1" x14ac:dyDescent="0.2"/>
    <row r="815" customFormat="1" ht="15.75" customHeight="1" x14ac:dyDescent="0.2"/>
    <row r="816" customFormat="1" ht="15.75" customHeight="1" x14ac:dyDescent="0.2"/>
    <row r="817" customFormat="1" ht="15.75" customHeight="1" x14ac:dyDescent="0.2"/>
    <row r="818" customFormat="1" ht="15.75" customHeight="1" x14ac:dyDescent="0.2"/>
    <row r="819" customFormat="1" ht="15.75" customHeight="1" x14ac:dyDescent="0.2"/>
    <row r="820" customFormat="1" ht="15.75" customHeight="1" x14ac:dyDescent="0.2"/>
    <row r="821" customFormat="1" ht="15.75" customHeight="1" x14ac:dyDescent="0.2"/>
    <row r="822" customFormat="1" ht="15.75" customHeight="1" x14ac:dyDescent="0.2"/>
    <row r="823" customFormat="1" ht="15.75" customHeight="1" x14ac:dyDescent="0.2"/>
    <row r="824" customFormat="1" ht="15.75" customHeight="1" x14ac:dyDescent="0.2"/>
    <row r="825" customFormat="1" ht="15.75" customHeight="1" x14ac:dyDescent="0.2"/>
    <row r="826" customFormat="1" ht="15.75" customHeight="1" x14ac:dyDescent="0.2"/>
    <row r="827" customFormat="1" ht="15.75" customHeight="1" x14ac:dyDescent="0.2"/>
    <row r="828" customFormat="1" ht="15.75" customHeight="1" x14ac:dyDescent="0.2"/>
    <row r="829" customFormat="1" ht="15.75" customHeight="1" x14ac:dyDescent="0.2"/>
    <row r="830" customFormat="1" ht="15.75" customHeight="1" x14ac:dyDescent="0.2"/>
    <row r="831" customFormat="1" ht="15.75" customHeight="1" x14ac:dyDescent="0.2"/>
    <row r="832" customFormat="1" ht="15.75" customHeight="1" x14ac:dyDescent="0.2"/>
    <row r="833" customFormat="1" ht="15.75" customHeight="1" x14ac:dyDescent="0.2"/>
    <row r="834" customFormat="1" ht="15.75" customHeight="1" x14ac:dyDescent="0.2"/>
    <row r="835" customFormat="1" ht="15.75" customHeight="1" x14ac:dyDescent="0.2"/>
    <row r="836" customFormat="1" ht="15.75" customHeight="1" x14ac:dyDescent="0.2"/>
    <row r="837" customFormat="1" ht="15.75" customHeight="1" x14ac:dyDescent="0.2"/>
    <row r="838" customFormat="1" ht="15.75" customHeight="1" x14ac:dyDescent="0.2"/>
    <row r="839" customFormat="1" ht="15.75" customHeight="1" x14ac:dyDescent="0.2"/>
    <row r="840" customFormat="1" ht="15.75" customHeight="1" x14ac:dyDescent="0.2"/>
    <row r="841" customFormat="1" ht="15.75" customHeight="1" x14ac:dyDescent="0.2"/>
    <row r="842" customFormat="1" ht="15.75" customHeight="1" x14ac:dyDescent="0.2"/>
    <row r="843" customFormat="1" ht="15.75" customHeight="1" x14ac:dyDescent="0.2"/>
    <row r="844" customFormat="1" ht="15.75" customHeight="1" x14ac:dyDescent="0.2"/>
    <row r="845" customFormat="1" ht="15.75" customHeight="1" x14ac:dyDescent="0.2"/>
    <row r="846" customFormat="1" ht="15.75" customHeight="1" x14ac:dyDescent="0.2"/>
    <row r="847" customFormat="1" ht="15.75" customHeight="1" x14ac:dyDescent="0.2"/>
    <row r="848" customFormat="1" ht="15.75" customHeight="1" x14ac:dyDescent="0.2"/>
    <row r="849" customFormat="1" ht="15.75" customHeight="1" x14ac:dyDescent="0.2"/>
    <row r="850" customFormat="1" ht="15.75" customHeight="1" x14ac:dyDescent="0.2"/>
    <row r="851" customFormat="1" ht="15.75" customHeight="1" x14ac:dyDescent="0.2"/>
    <row r="852" customFormat="1" ht="15.75" customHeight="1" x14ac:dyDescent="0.2"/>
    <row r="853" customFormat="1" ht="15.75" customHeight="1" x14ac:dyDescent="0.2"/>
    <row r="854" customFormat="1" ht="15.75" customHeight="1" x14ac:dyDescent="0.2"/>
    <row r="855" customFormat="1" ht="15.75" customHeight="1" x14ac:dyDescent="0.2"/>
    <row r="856" customFormat="1" ht="15.75" customHeight="1" x14ac:dyDescent="0.2"/>
    <row r="857" customFormat="1" ht="15.75" customHeight="1" x14ac:dyDescent="0.2"/>
    <row r="858" customFormat="1" ht="15.75" customHeight="1" x14ac:dyDescent="0.2"/>
    <row r="859" customFormat="1" ht="15.75" customHeight="1" x14ac:dyDescent="0.2"/>
    <row r="860" customFormat="1" ht="15.75" customHeight="1" x14ac:dyDescent="0.2"/>
    <row r="861" customFormat="1" ht="15.75" customHeight="1" x14ac:dyDescent="0.2"/>
    <row r="862" customFormat="1" ht="15.75" customHeight="1" x14ac:dyDescent="0.2"/>
    <row r="863" customFormat="1" ht="15.75" customHeight="1" x14ac:dyDescent="0.2"/>
    <row r="864" customFormat="1" ht="15.75" customHeight="1" x14ac:dyDescent="0.2"/>
    <row r="865" customFormat="1" ht="15.75" customHeight="1" x14ac:dyDescent="0.2"/>
    <row r="866" customFormat="1" ht="15.75" customHeight="1" x14ac:dyDescent="0.2"/>
    <row r="867" customFormat="1" ht="15.75" customHeight="1" x14ac:dyDescent="0.2"/>
    <row r="868" customFormat="1" ht="15.75" customHeight="1" x14ac:dyDescent="0.2"/>
    <row r="869" customFormat="1" ht="15.75" customHeight="1" x14ac:dyDescent="0.2"/>
    <row r="870" customFormat="1" ht="15.75" customHeight="1" x14ac:dyDescent="0.2"/>
    <row r="871" customFormat="1" ht="15.75" customHeight="1" x14ac:dyDescent="0.2"/>
    <row r="872" customFormat="1" ht="15.75" customHeight="1" x14ac:dyDescent="0.2"/>
    <row r="873" customFormat="1" ht="15.75" customHeight="1" x14ac:dyDescent="0.2"/>
    <row r="874" customFormat="1" ht="15.75" customHeight="1" x14ac:dyDescent="0.2"/>
    <row r="875" customFormat="1" ht="15.75" customHeight="1" x14ac:dyDescent="0.2"/>
    <row r="876" customFormat="1" ht="15.75" customHeight="1" x14ac:dyDescent="0.2"/>
    <row r="877" customFormat="1" ht="15.75" customHeight="1" x14ac:dyDescent="0.2"/>
    <row r="878" customFormat="1" ht="15.75" customHeight="1" x14ac:dyDescent="0.2"/>
    <row r="879" customFormat="1" ht="15.75" customHeight="1" x14ac:dyDescent="0.2"/>
    <row r="880" customFormat="1" ht="15.75" customHeight="1" x14ac:dyDescent="0.2"/>
    <row r="881" customFormat="1" ht="15.75" customHeight="1" x14ac:dyDescent="0.2"/>
    <row r="882" customFormat="1" ht="15.75" customHeight="1" x14ac:dyDescent="0.2"/>
    <row r="883" customFormat="1" ht="15.75" customHeight="1" x14ac:dyDescent="0.2"/>
    <row r="884" customFormat="1" ht="15.75" customHeight="1" x14ac:dyDescent="0.2"/>
    <row r="885" customFormat="1" ht="15.75" customHeight="1" x14ac:dyDescent="0.2"/>
    <row r="886" customFormat="1" ht="15.75" customHeight="1" x14ac:dyDescent="0.2"/>
    <row r="887" customFormat="1" ht="15.75" customHeight="1" x14ac:dyDescent="0.2"/>
    <row r="888" customFormat="1" ht="15.75" customHeight="1" x14ac:dyDescent="0.2"/>
    <row r="889" customFormat="1" ht="15.75" customHeight="1" x14ac:dyDescent="0.2"/>
    <row r="890" customFormat="1" ht="15.75" customHeight="1" x14ac:dyDescent="0.2"/>
    <row r="891" customFormat="1" ht="15.75" customHeight="1" x14ac:dyDescent="0.2"/>
    <row r="892" customFormat="1" ht="15.75" customHeight="1" x14ac:dyDescent="0.2"/>
    <row r="893" customFormat="1" ht="15.75" customHeight="1" x14ac:dyDescent="0.2"/>
    <row r="894" customFormat="1" ht="15.75" customHeight="1" x14ac:dyDescent="0.2"/>
    <row r="895" customFormat="1" ht="15.75" customHeight="1" x14ac:dyDescent="0.2"/>
    <row r="896" customFormat="1" ht="15.75" customHeight="1" x14ac:dyDescent="0.2"/>
    <row r="897" customFormat="1" ht="15.75" customHeight="1" x14ac:dyDescent="0.2"/>
    <row r="898" customFormat="1" ht="15.75" customHeight="1" x14ac:dyDescent="0.2"/>
    <row r="899" customFormat="1" ht="15.75" customHeight="1" x14ac:dyDescent="0.2"/>
    <row r="900" customFormat="1" ht="15.75" customHeight="1" x14ac:dyDescent="0.2"/>
    <row r="901" customFormat="1" ht="15.75" customHeight="1" x14ac:dyDescent="0.2"/>
    <row r="902" customFormat="1" ht="15.75" customHeight="1" x14ac:dyDescent="0.2"/>
    <row r="903" customFormat="1" ht="15.75" customHeight="1" x14ac:dyDescent="0.2"/>
    <row r="904" customFormat="1" ht="15.75" customHeight="1" x14ac:dyDescent="0.2"/>
    <row r="905" customFormat="1" ht="15.75" customHeight="1" x14ac:dyDescent="0.2"/>
    <row r="906" customFormat="1" ht="15.75" customHeight="1" x14ac:dyDescent="0.2"/>
    <row r="907" customFormat="1" ht="15.75" customHeight="1" x14ac:dyDescent="0.2"/>
    <row r="908" customFormat="1" ht="15.75" customHeight="1" x14ac:dyDescent="0.2"/>
    <row r="909" customFormat="1" ht="15.75" customHeight="1" x14ac:dyDescent="0.2"/>
    <row r="910" customFormat="1" ht="15.75" customHeight="1" x14ac:dyDescent="0.2"/>
    <row r="911" customFormat="1" ht="15.75" customHeight="1" x14ac:dyDescent="0.2"/>
    <row r="912" customFormat="1" ht="15.75" customHeight="1" x14ac:dyDescent="0.2"/>
    <row r="913" customFormat="1" ht="15.75" customHeight="1" x14ac:dyDescent="0.2"/>
    <row r="914" customFormat="1" ht="15.75" customHeight="1" x14ac:dyDescent="0.2"/>
    <row r="915" customFormat="1" ht="15.75" customHeight="1" x14ac:dyDescent="0.2"/>
    <row r="916" customFormat="1" ht="15.75" customHeight="1" x14ac:dyDescent="0.2"/>
    <row r="917" customFormat="1" ht="15.75" customHeight="1" x14ac:dyDescent="0.2"/>
    <row r="918" customFormat="1" ht="15.75" customHeight="1" x14ac:dyDescent="0.2"/>
    <row r="919" customFormat="1" ht="15.75" customHeight="1" x14ac:dyDescent="0.2"/>
    <row r="920" customFormat="1" ht="15.75" customHeight="1" x14ac:dyDescent="0.2"/>
    <row r="921" customFormat="1" ht="15.75" customHeight="1" x14ac:dyDescent="0.2"/>
    <row r="922" customFormat="1" ht="15.75" customHeight="1" x14ac:dyDescent="0.2"/>
    <row r="923" customFormat="1" ht="15.75" customHeight="1" x14ac:dyDescent="0.2"/>
    <row r="924" customFormat="1" ht="15.75" customHeight="1" x14ac:dyDescent="0.2"/>
    <row r="925" customFormat="1" ht="15.75" customHeight="1" x14ac:dyDescent="0.2"/>
    <row r="926" customFormat="1" ht="15.75" customHeight="1" x14ac:dyDescent="0.2"/>
    <row r="927" customFormat="1" ht="15.75" customHeight="1" x14ac:dyDescent="0.2"/>
    <row r="928" customFormat="1" ht="15.75" customHeight="1" x14ac:dyDescent="0.2"/>
    <row r="929" customFormat="1" ht="15.75" customHeight="1" x14ac:dyDescent="0.2"/>
    <row r="930" customFormat="1" ht="15.75" customHeight="1" x14ac:dyDescent="0.2"/>
    <row r="931" customFormat="1" ht="15.75" customHeight="1" x14ac:dyDescent="0.2"/>
    <row r="932" customFormat="1" ht="15.75" customHeight="1" x14ac:dyDescent="0.2"/>
    <row r="933" customFormat="1" ht="15.75" customHeight="1" x14ac:dyDescent="0.2"/>
    <row r="934" customFormat="1" ht="15.75" customHeight="1" x14ac:dyDescent="0.2"/>
    <row r="935" customFormat="1" ht="15.75" customHeight="1" x14ac:dyDescent="0.2"/>
    <row r="936" customFormat="1" ht="15.75" customHeight="1" x14ac:dyDescent="0.2"/>
    <row r="937" customFormat="1" ht="15.75" customHeight="1" x14ac:dyDescent="0.2"/>
    <row r="938" customFormat="1" ht="15.75" customHeight="1" x14ac:dyDescent="0.2"/>
    <row r="939" customFormat="1" ht="15.75" customHeight="1" x14ac:dyDescent="0.2"/>
    <row r="940" customFormat="1" ht="15.75" customHeight="1" x14ac:dyDescent="0.2"/>
    <row r="941" customFormat="1" ht="15.75" customHeight="1" x14ac:dyDescent="0.2"/>
    <row r="942" customFormat="1" ht="15.75" customHeight="1" x14ac:dyDescent="0.2"/>
    <row r="943" customFormat="1" ht="15.75" customHeight="1" x14ac:dyDescent="0.2"/>
    <row r="944" customFormat="1" ht="15.75" customHeight="1" x14ac:dyDescent="0.2"/>
    <row r="945" customFormat="1" ht="15.75" customHeight="1" x14ac:dyDescent="0.2"/>
    <row r="946" customFormat="1" ht="15.75" customHeight="1" x14ac:dyDescent="0.2"/>
    <row r="947" customFormat="1" ht="15.75" customHeight="1" x14ac:dyDescent="0.2"/>
    <row r="948" customFormat="1" ht="15.75" customHeight="1" x14ac:dyDescent="0.2"/>
    <row r="949" customFormat="1" ht="15.75" customHeight="1" x14ac:dyDescent="0.2"/>
    <row r="950" customFormat="1" ht="15.75" customHeight="1" x14ac:dyDescent="0.2"/>
    <row r="951" customFormat="1" ht="15.75" customHeight="1" x14ac:dyDescent="0.2"/>
    <row r="952" customFormat="1" ht="15.75" customHeight="1" x14ac:dyDescent="0.2"/>
    <row r="953" customFormat="1" ht="15.75" customHeight="1" x14ac:dyDescent="0.2"/>
    <row r="954" customFormat="1" ht="15.75" customHeight="1" x14ac:dyDescent="0.2"/>
    <row r="955" customFormat="1" ht="15.75" customHeight="1" x14ac:dyDescent="0.2"/>
    <row r="956" customFormat="1" ht="15.75" customHeight="1" x14ac:dyDescent="0.2"/>
    <row r="957" customFormat="1" ht="15.75" customHeight="1" x14ac:dyDescent="0.2"/>
    <row r="958" customFormat="1" ht="15.75" customHeight="1" x14ac:dyDescent="0.2"/>
    <row r="959" customFormat="1" ht="15.75" customHeight="1" x14ac:dyDescent="0.2"/>
    <row r="960" customFormat="1" ht="15.75" customHeight="1" x14ac:dyDescent="0.2"/>
    <row r="961" customFormat="1" ht="15.75" customHeight="1" x14ac:dyDescent="0.2"/>
    <row r="962" customFormat="1" ht="15.75" customHeight="1" x14ac:dyDescent="0.2"/>
    <row r="963" customFormat="1" ht="15.75" customHeight="1" x14ac:dyDescent="0.2"/>
    <row r="964" customFormat="1" ht="15.75" customHeight="1" x14ac:dyDescent="0.2"/>
    <row r="965" customFormat="1" ht="15.75" customHeight="1" x14ac:dyDescent="0.2"/>
    <row r="966" customFormat="1" ht="15.75" customHeight="1" x14ac:dyDescent="0.2"/>
    <row r="967" customFormat="1" ht="15.75" customHeight="1" x14ac:dyDescent="0.2"/>
    <row r="968" customFormat="1" ht="15.75" customHeight="1" x14ac:dyDescent="0.2"/>
    <row r="969" customFormat="1" ht="15.75" customHeight="1" x14ac:dyDescent="0.2"/>
    <row r="970" customFormat="1" ht="15.75" customHeight="1" x14ac:dyDescent="0.2"/>
    <row r="971" customFormat="1" ht="15.75" customHeight="1" x14ac:dyDescent="0.2"/>
    <row r="972" customFormat="1" ht="15.75" customHeight="1" x14ac:dyDescent="0.2"/>
    <row r="973" customFormat="1" ht="15.75" customHeight="1" x14ac:dyDescent="0.2"/>
    <row r="974" customFormat="1" ht="15.75" customHeight="1" x14ac:dyDescent="0.2"/>
    <row r="975" customFormat="1" ht="15.75" customHeight="1" x14ac:dyDescent="0.2"/>
    <row r="976" customFormat="1" ht="15.75" customHeight="1" x14ac:dyDescent="0.2"/>
    <row r="977" customFormat="1" ht="15.75" customHeight="1" x14ac:dyDescent="0.2"/>
    <row r="978" customFormat="1" ht="15.75" customHeight="1" x14ac:dyDescent="0.2"/>
    <row r="979" customFormat="1" ht="15.75" customHeight="1" x14ac:dyDescent="0.2"/>
    <row r="980" customFormat="1" ht="15.75" customHeight="1" x14ac:dyDescent="0.2"/>
    <row r="981" customFormat="1" ht="15.75" customHeight="1" x14ac:dyDescent="0.2"/>
    <row r="982" customFormat="1" ht="15.75" customHeight="1" x14ac:dyDescent="0.2"/>
    <row r="983" customFormat="1" ht="15.75" customHeight="1" x14ac:dyDescent="0.2"/>
    <row r="984" customFormat="1" ht="15.75" customHeight="1" x14ac:dyDescent="0.2"/>
    <row r="985" customFormat="1" ht="15.75" customHeight="1" x14ac:dyDescent="0.2"/>
    <row r="986" customFormat="1" ht="15.75" customHeight="1" x14ac:dyDescent="0.2"/>
    <row r="987" customFormat="1" ht="15.75" customHeight="1" x14ac:dyDescent="0.2"/>
    <row r="988" customFormat="1" ht="15.75" customHeight="1" x14ac:dyDescent="0.2"/>
    <row r="989" customFormat="1" ht="15.75" customHeight="1" x14ac:dyDescent="0.2"/>
    <row r="990" customFormat="1" ht="15.75" customHeight="1" x14ac:dyDescent="0.2"/>
    <row r="991" customFormat="1" ht="15.75" customHeight="1" x14ac:dyDescent="0.2"/>
    <row r="992" customFormat="1" ht="15.75" customHeight="1" x14ac:dyDescent="0.2"/>
    <row r="993" customFormat="1" ht="15.75" customHeight="1" x14ac:dyDescent="0.2"/>
    <row r="994" customFormat="1" ht="15.75" customHeight="1" x14ac:dyDescent="0.2"/>
    <row r="995" customFormat="1" ht="15.75" customHeight="1" x14ac:dyDescent="0.2"/>
    <row r="996" customFormat="1" ht="15.75" customHeight="1" x14ac:dyDescent="0.2"/>
    <row r="997" customFormat="1" ht="15.75" customHeight="1" x14ac:dyDescent="0.2"/>
    <row r="998" customFormat="1" ht="15.75" customHeight="1" x14ac:dyDescent="0.2"/>
    <row r="999" customFormat="1" ht="15.75" customHeight="1" x14ac:dyDescent="0.2"/>
    <row r="1000" customFormat="1" ht="15.75" customHeight="1" x14ac:dyDescent="0.2"/>
    <row r="1001" customFormat="1" ht="15.75" customHeight="1" x14ac:dyDescent="0.2"/>
    <row r="1002" customFormat="1" ht="15.75" customHeight="1" x14ac:dyDescent="0.2"/>
    <row r="1003" customFormat="1" ht="15.75" customHeight="1" x14ac:dyDescent="0.2"/>
    <row r="1004" customFormat="1" ht="15.75" customHeight="1" x14ac:dyDescent="0.2"/>
    <row r="1005" customFormat="1" ht="15.75" customHeight="1" x14ac:dyDescent="0.2"/>
    <row r="1006" customFormat="1" ht="15.75" customHeight="1" x14ac:dyDescent="0.2"/>
    <row r="1007" customFormat="1" ht="15.75" customHeight="1" x14ac:dyDescent="0.2"/>
    <row r="1008" customFormat="1" ht="15.75" customHeight="1" x14ac:dyDescent="0.2"/>
    <row r="1009" customFormat="1" ht="15.75" customHeight="1" x14ac:dyDescent="0.2"/>
    <row r="1010" customFormat="1" ht="15.75" customHeight="1" x14ac:dyDescent="0.2"/>
    <row r="1011" customFormat="1" ht="15.75" customHeight="1" x14ac:dyDescent="0.2"/>
    <row r="1012" customFormat="1" ht="15.75" customHeight="1" x14ac:dyDescent="0.2"/>
    <row r="1013" customFormat="1" ht="15.75" customHeight="1" x14ac:dyDescent="0.2"/>
    <row r="1014" customFormat="1" ht="15.75" customHeight="1" x14ac:dyDescent="0.2"/>
    <row r="1015" customFormat="1" ht="15.75" customHeight="1" x14ac:dyDescent="0.2"/>
    <row r="1016" customFormat="1" ht="15.75" customHeight="1" x14ac:dyDescent="0.2"/>
    <row r="1017" customFormat="1" ht="15.75" customHeight="1" x14ac:dyDescent="0.2"/>
    <row r="1018" customFormat="1" ht="15.75" customHeight="1" x14ac:dyDescent="0.2"/>
  </sheetData>
  <sheetProtection algorithmName="SHA-512" hashValue="JJKlNa1OM43n4asQGKcizipYzyHXRmFQnvVMmsI9Ck8VNbf7GtjnAGMZqakSvUYCd1fsUmcUdx3yCI7WAy2TuQ==" saltValue="UmMWJnoQ+dRKQxWYJeAI0A==" spinCount="100000" sheet="1" objects="1" scenarios="1" selectLockedCells="1"/>
  <mergeCells count="38">
    <mergeCell ref="B9:C9"/>
    <mergeCell ref="D9:F9"/>
    <mergeCell ref="B3:C3"/>
    <mergeCell ref="D3:F3"/>
    <mergeCell ref="B4:C4"/>
    <mergeCell ref="D4:F4"/>
    <mergeCell ref="B5:C5"/>
    <mergeCell ref="D5:F5"/>
    <mergeCell ref="B46:C46"/>
    <mergeCell ref="B47:C48"/>
    <mergeCell ref="E21:F21"/>
    <mergeCell ref="B22:C22"/>
    <mergeCell ref="E22:F22"/>
    <mergeCell ref="B23:C23"/>
    <mergeCell ref="B24:C24"/>
    <mergeCell ref="B27:D27"/>
    <mergeCell ref="B29:C29"/>
    <mergeCell ref="B30:J30"/>
    <mergeCell ref="B31:D31"/>
    <mergeCell ref="B42:C43"/>
    <mergeCell ref="B39:C40"/>
    <mergeCell ref="G39:H40"/>
    <mergeCell ref="H1:M2"/>
    <mergeCell ref="B34:C35"/>
    <mergeCell ref="G34:H35"/>
    <mergeCell ref="B38:C38"/>
    <mergeCell ref="G38:H38"/>
    <mergeCell ref="B18:C18"/>
    <mergeCell ref="B10:C10"/>
    <mergeCell ref="D10:F10"/>
    <mergeCell ref="E15:F15"/>
    <mergeCell ref="B16:C16"/>
    <mergeCell ref="E16:F16"/>
    <mergeCell ref="B17:C17"/>
    <mergeCell ref="B7:C7"/>
    <mergeCell ref="D7:F7"/>
    <mergeCell ref="B8:C8"/>
    <mergeCell ref="D8:F8"/>
  </mergeCells>
  <conditionalFormatting sqref="E31 H31:I31">
    <cfRule type="containsText" dxfId="10" priority="5" operator="containsText" text="Yes">
      <formula>NOT(ISERROR(SEARCH(("Yes"),(E31))))</formula>
    </cfRule>
    <cfRule type="containsText" dxfId="9" priority="6" operator="containsText" text="No">
      <formula>NOT(ISERROR(SEARCH(("No"),(E31))))</formula>
    </cfRule>
  </conditionalFormatting>
  <conditionalFormatting sqref="F52:F60">
    <cfRule type="cellIs" dxfId="8" priority="3" operator="equal">
      <formula>"Yes"</formula>
    </cfRule>
    <cfRule type="cellIs" dxfId="7" priority="4" operator="equal">
      <formula>"No"</formula>
    </cfRule>
  </conditionalFormatting>
  <conditionalFormatting sqref="J52:J60">
    <cfRule type="cellIs" dxfId="6" priority="1" operator="equal">
      <formula>"Yes"</formula>
    </cfRule>
    <cfRule type="cellIs" dxfId="5" priority="2" operator="equal">
      <formula>"No"</formula>
    </cfRule>
  </conditionalFormatting>
  <conditionalFormatting sqref="L52:L60">
    <cfRule type="containsText" dxfId="4" priority="10" operator="containsText" text="Yes">
      <formula>NOT(ISERROR(SEARCH(("Yes"),(L52))))</formula>
    </cfRule>
    <cfRule type="containsText" dxfId="3" priority="11" operator="containsText" text="No">
      <formula>NOT(ISERROR(SEARCH(("No"),(L52))))</formula>
    </cfRule>
  </conditionalFormatting>
  <conditionalFormatting sqref="M52:M60">
    <cfRule type="containsText" dxfId="2" priority="7" operator="containsText" text="→">
      <formula>NOT(ISERROR(SEARCH(("→"),(M52))))</formula>
    </cfRule>
    <cfRule type="containsText" dxfId="1" priority="8" operator="containsText" text="←">
      <formula>NOT(ISERROR(SEARCH(("←"),(M52))))</formula>
    </cfRule>
    <cfRule type="cellIs" dxfId="0" priority="9" operator="between">
      <formula>1</formula>
      <formula>18</formula>
    </cfRule>
  </conditionalFormatting>
  <dataValidations count="4">
    <dataValidation type="decimal" operator="greaterThanOrEqual" allowBlank="1" showInputMessage="1" prompt="M2 - Input the recorced mass of the specimen following applicaiton of the top coat. The recorded value should  be in units of grams (g)." sqref="D53:D60 H53:H60" xr:uid="{2214078E-7BAD-7042-9210-66923F93EBF3}">
      <formula1>C53</formula1>
    </dataValidation>
    <dataValidation type="decimal" operator="greaterThan" allowBlank="1" showInputMessage="1" prompt="M1 - Enter the recorded mass of the prepared rough substrate. Ensure all loose granules have been removed prior to weighing. Recorded value should be in units of grams (g)." sqref="C52:C60 G52:G60" xr:uid="{570F97E6-07CD-EC45-BE77-9C3AB8BB31D5}">
      <formula1>0</formula1>
    </dataValidation>
    <dataValidation type="decimal" operator="greaterThan" allowBlank="1" showInputMessage="1" showErrorMessage="1" prompt="Application Rate - Input the application rate listed on the product's TDS supplied by the Licensee. Select the appropriate application rate units in the adjacent cell. _x000a_" sqref="D16 G16 D22" xr:uid="{77D6F12F-02D3-9B4C-A453-134682379ACE}">
      <formula1>0</formula1>
    </dataValidation>
    <dataValidation type="decimal" operator="greaterThanOrEqual" allowBlank="1" showInputMessage="1" prompt="M2 - Input the recorced mass of the specimen following application of the top coat. The recorded value should be in units of grams (g)._x000a_" sqref="D52 H52" xr:uid="{F5C56E30-9697-AF4B-AA94-CA8408F862A8}">
      <formula1>C52</formula1>
    </dataValidation>
  </dataValidations>
  <pageMargins left="0.7" right="0.7" top="0.75" bottom="0.75" header="0" footer="0"/>
  <pageSetup scale="77" orientation="portrait"/>
  <headerFooter>
    <oddFooter>&amp;RCRRC Rough Substrates Tool  v2020.01.23</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prompt="Application Rate - Select the units provided for application rate listed on the product's TDS that was supplied by the Licensee_x000a_" xr:uid="{A2C327E7-54FD-1A49-BC4C-623727CC8254}">
          <x14:formula1>
            <xm:f>Feedback!$H$2:$H$4</xm:f>
          </x14:formula1>
          <xm:sqref>E16 H16:I16 E22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1B3259-6ADC-A447-92C4-05DBC1EB88CC}">
  <dimension ref="A1:Y1002"/>
  <sheetViews>
    <sheetView zoomScale="90" zoomScaleNormal="90" workbookViewId="0">
      <selection activeCell="E1" sqref="E1:L2"/>
    </sheetView>
  </sheetViews>
  <sheetFormatPr baseColWidth="10" defaultColWidth="11.28515625" defaultRowHeight="15" customHeight="1" x14ac:dyDescent="0.2"/>
  <cols>
    <col min="1" max="1" width="11" customWidth="1"/>
    <col min="2" max="2" width="12.7109375" customWidth="1"/>
    <col min="3" max="8" width="16.42578125" customWidth="1"/>
    <col min="9" max="9" width="18.28515625" customWidth="1"/>
    <col min="10" max="10" width="19.42578125" bestFit="1" customWidth="1"/>
    <col min="11" max="24" width="13.28515625" customWidth="1"/>
    <col min="25" max="25" width="37.85546875" customWidth="1"/>
    <col min="26" max="35" width="11" customWidth="1"/>
  </cols>
  <sheetData>
    <row r="1" spans="1:24" ht="15.75" customHeight="1" x14ac:dyDescent="0.2">
      <c r="A1" s="1" t="s">
        <v>143</v>
      </c>
      <c r="E1" s="193" t="s">
        <v>144</v>
      </c>
      <c r="F1" s="193"/>
      <c r="G1" s="193"/>
      <c r="H1" s="193"/>
      <c r="I1" s="193"/>
      <c r="J1" s="193"/>
      <c r="K1" s="193"/>
      <c r="L1" s="193"/>
    </row>
    <row r="2" spans="1:24" ht="15.75" customHeight="1" x14ac:dyDescent="0.2">
      <c r="A2" s="1"/>
      <c r="E2" s="193"/>
      <c r="F2" s="193"/>
      <c r="G2" s="193"/>
      <c r="H2" s="193"/>
      <c r="I2" s="193"/>
      <c r="J2" s="193"/>
      <c r="K2" s="193"/>
      <c r="L2" s="193"/>
    </row>
    <row r="3" spans="1:24" ht="15.75" customHeight="1" x14ac:dyDescent="0.2">
      <c r="A3" s="1"/>
      <c r="K3" s="2"/>
      <c r="N3" s="9"/>
    </row>
    <row r="4" spans="1:24" ht="22.5" customHeight="1" x14ac:dyDescent="0.2">
      <c r="B4" s="170" t="s">
        <v>0</v>
      </c>
      <c r="C4" s="184"/>
      <c r="D4" s="186"/>
      <c r="E4" s="187"/>
      <c r="F4" s="187"/>
      <c r="G4" s="30"/>
      <c r="H4" s="30"/>
      <c r="I4" s="30"/>
      <c r="J4" s="30"/>
    </row>
    <row r="5" spans="1:24" ht="22.5" customHeight="1" x14ac:dyDescent="0.2">
      <c r="B5" s="170" t="s">
        <v>1</v>
      </c>
      <c r="C5" s="184"/>
      <c r="D5" s="186"/>
      <c r="E5" s="187"/>
      <c r="F5" s="187"/>
      <c r="G5" s="30"/>
      <c r="H5" s="30"/>
      <c r="I5" s="30"/>
      <c r="J5" s="30"/>
      <c r="N5" s="43"/>
    </row>
    <row r="6" spans="1:24" ht="22.5" customHeight="1" x14ac:dyDescent="0.2">
      <c r="B6" s="170" t="s">
        <v>2</v>
      </c>
      <c r="C6" s="184"/>
      <c r="D6" s="187"/>
      <c r="E6" s="187"/>
      <c r="F6" s="187"/>
      <c r="G6" s="30"/>
      <c r="H6" s="30"/>
      <c r="I6" s="30"/>
      <c r="J6" s="30"/>
      <c r="N6" s="43"/>
      <c r="O6" s="28"/>
      <c r="P6" s="28"/>
      <c r="Q6" s="28"/>
      <c r="R6" s="28"/>
      <c r="S6" s="28"/>
      <c r="T6" s="28"/>
      <c r="U6" s="28"/>
      <c r="V6" s="28"/>
      <c r="W6" s="28"/>
      <c r="X6" s="28"/>
    </row>
    <row r="7" spans="1:24" ht="9" customHeight="1" x14ac:dyDescent="0.2">
      <c r="B7" s="3"/>
      <c r="C7" s="3"/>
      <c r="D7" s="2"/>
      <c r="E7" s="2"/>
      <c r="F7" s="3"/>
      <c r="G7" s="2"/>
      <c r="H7" s="2"/>
      <c r="I7" s="2"/>
      <c r="J7" s="2"/>
      <c r="O7" s="28"/>
      <c r="P7" s="28"/>
      <c r="Q7" s="28"/>
      <c r="R7" s="28"/>
      <c r="S7" s="28"/>
      <c r="T7" s="28"/>
      <c r="U7" s="28"/>
      <c r="V7" s="28"/>
      <c r="W7" s="28"/>
      <c r="X7" s="28"/>
    </row>
    <row r="8" spans="1:24" ht="22.5" customHeight="1" x14ac:dyDescent="0.2">
      <c r="B8" s="170" t="s">
        <v>3</v>
      </c>
      <c r="C8" s="184"/>
      <c r="D8" s="186"/>
      <c r="E8" s="187"/>
      <c r="F8" s="187"/>
      <c r="G8" s="30"/>
      <c r="H8" s="30"/>
      <c r="I8" s="30"/>
      <c r="J8" s="30"/>
      <c r="M8" s="2"/>
      <c r="N8" s="43"/>
      <c r="O8" s="28"/>
      <c r="P8" s="28"/>
      <c r="Q8" s="28"/>
      <c r="R8" s="28"/>
      <c r="S8" s="28"/>
      <c r="T8" s="28"/>
      <c r="U8" s="28"/>
      <c r="V8" s="28"/>
      <c r="W8" s="28"/>
      <c r="X8" s="28"/>
    </row>
    <row r="9" spans="1:24" ht="22.5" customHeight="1" x14ac:dyDescent="0.2">
      <c r="B9" s="170" t="s">
        <v>4</v>
      </c>
      <c r="C9" s="184"/>
      <c r="D9" s="194"/>
      <c r="E9" s="187"/>
      <c r="F9" s="187"/>
      <c r="G9" s="4" t="s">
        <v>5</v>
      </c>
      <c r="H9" s="2"/>
      <c r="I9" s="2"/>
      <c r="J9" s="2"/>
      <c r="M9" s="2"/>
      <c r="N9" s="43"/>
      <c r="O9" s="28"/>
      <c r="P9" s="28"/>
      <c r="Q9" s="28"/>
      <c r="R9" s="28"/>
      <c r="S9" s="28"/>
      <c r="T9" s="28"/>
      <c r="U9" s="28"/>
      <c r="V9" s="28"/>
      <c r="W9" s="28"/>
      <c r="X9" s="28"/>
    </row>
    <row r="10" spans="1:24" ht="22.5" customHeight="1" x14ac:dyDescent="0.2">
      <c r="B10" s="170" t="s">
        <v>6</v>
      </c>
      <c r="C10" s="184"/>
      <c r="D10" s="189"/>
      <c r="E10" s="187"/>
      <c r="F10" s="187"/>
      <c r="G10" s="30"/>
      <c r="H10" s="30"/>
      <c r="I10" s="30"/>
      <c r="J10" s="30"/>
      <c r="N10" s="43"/>
      <c r="O10" s="28"/>
      <c r="P10" s="28"/>
      <c r="Q10" s="28"/>
      <c r="R10" s="28"/>
      <c r="S10" s="28"/>
      <c r="T10" s="28"/>
      <c r="U10" s="28"/>
      <c r="V10" s="28"/>
      <c r="W10" s="28"/>
      <c r="X10" s="28"/>
    </row>
    <row r="11" spans="1:24" ht="22.5" customHeight="1" x14ac:dyDescent="0.2">
      <c r="B11" s="170" t="s">
        <v>7</v>
      </c>
      <c r="C11" s="184"/>
      <c r="D11" s="189"/>
      <c r="E11" s="187"/>
      <c r="F11" s="187"/>
      <c r="G11" s="30"/>
      <c r="H11" s="30"/>
      <c r="I11" s="30"/>
      <c r="J11" s="30"/>
      <c r="L11" s="5"/>
      <c r="N11" s="28"/>
      <c r="O11" s="29"/>
      <c r="P11" s="29"/>
      <c r="Q11" s="28"/>
      <c r="R11" s="28"/>
      <c r="S11" s="28"/>
      <c r="T11" s="28"/>
      <c r="U11" s="28"/>
      <c r="V11" s="28"/>
      <c r="W11" s="28"/>
      <c r="X11" s="28"/>
    </row>
    <row r="12" spans="1:24" ht="10.5" customHeight="1" x14ac:dyDescent="0.2">
      <c r="D12" s="2"/>
      <c r="E12" s="2"/>
      <c r="G12" s="2"/>
      <c r="H12" s="2"/>
      <c r="I12" s="2"/>
      <c r="J12" s="2"/>
      <c r="O12" s="29"/>
      <c r="P12" s="28"/>
      <c r="Q12" s="28"/>
      <c r="R12" s="28"/>
      <c r="S12" s="28"/>
      <c r="T12" s="28"/>
      <c r="U12" s="28"/>
      <c r="V12" s="28"/>
      <c r="W12" s="28"/>
      <c r="X12" s="28"/>
    </row>
    <row r="13" spans="1:24" ht="15.75" customHeight="1" x14ac:dyDescent="0.2">
      <c r="A13" s="1" t="s">
        <v>8</v>
      </c>
      <c r="N13" s="28"/>
      <c r="O13" s="29"/>
      <c r="P13" s="28"/>
      <c r="Q13" s="28"/>
      <c r="R13" s="28"/>
      <c r="S13" s="28"/>
      <c r="T13" s="28"/>
      <c r="U13" s="28"/>
      <c r="V13" s="28"/>
      <c r="W13" s="28"/>
      <c r="X13" s="28"/>
    </row>
    <row r="14" spans="1:24" ht="21.75" customHeight="1" x14ac:dyDescent="0.2">
      <c r="B14" s="7" t="s">
        <v>9</v>
      </c>
      <c r="C14" s="7"/>
      <c r="E14" s="191" t="s">
        <v>10</v>
      </c>
      <c r="F14" s="192"/>
      <c r="G14" s="4"/>
      <c r="H14" s="4"/>
      <c r="I14" s="4"/>
      <c r="J14" s="30"/>
      <c r="N14" s="94"/>
      <c r="O14" s="28"/>
      <c r="P14" s="28"/>
      <c r="Q14" s="28"/>
      <c r="R14" s="28"/>
      <c r="S14" s="28"/>
      <c r="T14" s="28"/>
      <c r="U14" s="28"/>
      <c r="V14" s="28"/>
      <c r="W14" s="28"/>
      <c r="X14" s="28"/>
    </row>
    <row r="15" spans="1:24" ht="22.5" customHeight="1" x14ac:dyDescent="0.2">
      <c r="B15" s="185" t="s">
        <v>11</v>
      </c>
      <c r="C15" s="166"/>
      <c r="D15" s="54"/>
      <c r="E15" s="190"/>
      <c r="F15" s="190"/>
      <c r="G15" s="3"/>
      <c r="H15" s="3"/>
      <c r="I15" s="3"/>
      <c r="J15" s="30"/>
      <c r="L15" s="6"/>
      <c r="O15" s="28"/>
      <c r="P15" s="28"/>
      <c r="Q15" s="28"/>
      <c r="R15" s="28"/>
      <c r="S15" s="28"/>
      <c r="T15" s="28"/>
      <c r="U15" s="28"/>
      <c r="V15" s="28"/>
      <c r="W15" s="28"/>
      <c r="X15" s="28"/>
    </row>
    <row r="16" spans="1:24" ht="22.5" customHeight="1" x14ac:dyDescent="0.2">
      <c r="B16" s="170" t="s">
        <v>12</v>
      </c>
      <c r="C16" s="171"/>
      <c r="D16" s="55"/>
      <c r="E16" s="3" t="s">
        <v>13</v>
      </c>
      <c r="F16" s="3"/>
      <c r="G16" s="3"/>
      <c r="H16" s="3"/>
      <c r="I16" s="3"/>
      <c r="L16" s="4" t="s">
        <v>25</v>
      </c>
      <c r="N16" s="28"/>
      <c r="O16" s="28"/>
      <c r="P16" s="28"/>
      <c r="Q16" s="28"/>
      <c r="R16" s="28"/>
      <c r="S16" s="28"/>
      <c r="T16" s="28"/>
      <c r="U16" s="28"/>
      <c r="V16" s="28"/>
      <c r="W16" s="28"/>
      <c r="X16" s="28"/>
    </row>
    <row r="17" spans="1:17" ht="15.75" customHeight="1" x14ac:dyDescent="0.2">
      <c r="B17" s="170" t="s">
        <v>14</v>
      </c>
      <c r="C17" s="171"/>
      <c r="D17" s="8" t="b">
        <f>IFERROR(IF(E15=Feedback!H4,D16/((231/(12^3)*1000*12)/D15),IF(E15=Feedback!H3,D16/(100/D15),IF(E15=Feedback!H2,D16/D15))),"Input needed")</f>
        <v>0</v>
      </c>
      <c r="E17" s="3" t="s">
        <v>15</v>
      </c>
      <c r="F17" s="3"/>
      <c r="G17" s="11"/>
      <c r="H17" s="3"/>
      <c r="I17" s="3"/>
      <c r="L17" s="27" t="s">
        <v>81</v>
      </c>
    </row>
    <row r="18" spans="1:17" ht="16" x14ac:dyDescent="0.2">
      <c r="L18" s="27" t="s">
        <v>82</v>
      </c>
    </row>
    <row r="19" spans="1:17" ht="15.75" customHeight="1" x14ac:dyDescent="0.2">
      <c r="A19" s="1" t="s">
        <v>16</v>
      </c>
      <c r="L19" s="27" t="s">
        <v>83</v>
      </c>
    </row>
    <row r="20" spans="1:17" ht="15.75" customHeight="1" x14ac:dyDescent="0.2">
      <c r="A20" s="9"/>
      <c r="B20" s="172" t="s">
        <v>9</v>
      </c>
      <c r="C20" s="173"/>
      <c r="D20" s="173"/>
      <c r="L20" s="27" t="s">
        <v>87</v>
      </c>
    </row>
    <row r="21" spans="1:17" ht="15.75" customHeight="1" x14ac:dyDescent="0.2">
      <c r="A21" s="9"/>
      <c r="D21" s="10" t="s">
        <v>17</v>
      </c>
      <c r="E21" s="39" t="s">
        <v>18</v>
      </c>
      <c r="F21" s="41" t="s">
        <v>19</v>
      </c>
      <c r="G21" s="2"/>
      <c r="H21" s="2"/>
      <c r="I21" s="2"/>
      <c r="L21" s="27" t="s">
        <v>84</v>
      </c>
    </row>
    <row r="22" spans="1:17" ht="22.5" customHeight="1" x14ac:dyDescent="0.2">
      <c r="A22" s="9"/>
      <c r="B22" s="170" t="s">
        <v>20</v>
      </c>
      <c r="C22" s="171"/>
      <c r="D22" s="56">
        <v>4</v>
      </c>
      <c r="E22" s="57">
        <v>6</v>
      </c>
      <c r="F22" s="42">
        <f>(E22*D22)/144</f>
        <v>0.16666666666666666</v>
      </c>
      <c r="G22" s="40"/>
      <c r="H22" s="40"/>
      <c r="I22" s="40"/>
      <c r="L22" s="27" t="s">
        <v>85</v>
      </c>
      <c r="P22" s="5"/>
      <c r="Q22" s="11"/>
    </row>
    <row r="23" spans="1:17" ht="23" customHeight="1" x14ac:dyDescent="0.2">
      <c r="B23" s="174" t="s">
        <v>21</v>
      </c>
      <c r="C23" s="175"/>
      <c r="D23" s="175"/>
      <c r="E23" s="175"/>
      <c r="F23" s="176"/>
      <c r="G23" s="176"/>
      <c r="H23" s="176"/>
      <c r="I23" s="176"/>
      <c r="J23" s="176"/>
      <c r="L23" s="27" t="s">
        <v>132</v>
      </c>
    </row>
    <row r="24" spans="1:17" ht="15.75" customHeight="1" x14ac:dyDescent="0.2">
      <c r="B24" s="177" t="s">
        <v>22</v>
      </c>
      <c r="C24" s="178"/>
      <c r="D24" s="171"/>
      <c r="E24" s="12" t="str">
        <f>IF((D22)&gt;3.99,IF((E22)&gt;5.99,"Yes","No"),"No")</f>
        <v>Yes</v>
      </c>
      <c r="F24" s="38"/>
      <c r="G24" s="38"/>
      <c r="H24" s="38"/>
      <c r="I24" s="38"/>
      <c r="L24" s="27" t="s">
        <v>135</v>
      </c>
    </row>
    <row r="25" spans="1:17" ht="15.75" customHeight="1" x14ac:dyDescent="0.2">
      <c r="G25" s="104" t="s">
        <v>142</v>
      </c>
      <c r="H25" s="186"/>
      <c r="I25" s="187"/>
      <c r="J25" s="4"/>
      <c r="L25" s="27" t="s">
        <v>138</v>
      </c>
    </row>
    <row r="26" spans="1:17" ht="15.75" customHeight="1" x14ac:dyDescent="0.2">
      <c r="B26" s="179" t="s">
        <v>99</v>
      </c>
      <c r="C26" s="168"/>
      <c r="D26" s="13">
        <f>IFERROR(D17*F22*16,"Not yet calculated")</f>
        <v>0</v>
      </c>
      <c r="E26" t="s">
        <v>23</v>
      </c>
      <c r="G26" s="180" t="s">
        <v>101</v>
      </c>
      <c r="H26" s="181"/>
      <c r="I26" s="45" t="str">
        <f>IFERROR(D26/H25,"Not yet calculated")</f>
        <v>Not yet calculated</v>
      </c>
      <c r="J26" t="s">
        <v>23</v>
      </c>
      <c r="L26" s="27" t="s">
        <v>133</v>
      </c>
    </row>
    <row r="27" spans="1:17" ht="37" customHeight="1" x14ac:dyDescent="0.2">
      <c r="B27" s="169"/>
      <c r="C27" s="166"/>
      <c r="D27" s="60">
        <f>IFERROR(D26*28.35,"Not yet calculated")</f>
        <v>0</v>
      </c>
      <c r="E27" s="9" t="s">
        <v>24</v>
      </c>
      <c r="G27" s="182"/>
      <c r="H27" s="183"/>
      <c r="I27" s="61" t="str">
        <f>IFERROR(D27/H25,"Not yet calculated")</f>
        <v>Not yet calculated</v>
      </c>
      <c r="J27" s="9" t="s">
        <v>24</v>
      </c>
      <c r="L27" s="27" t="s">
        <v>136</v>
      </c>
    </row>
    <row r="28" spans="1:17" ht="16" x14ac:dyDescent="0.2">
      <c r="D28" s="14"/>
      <c r="G28" s="14"/>
      <c r="L28" s="27" t="s">
        <v>139</v>
      </c>
    </row>
    <row r="29" spans="1:17" ht="19.5" customHeight="1" x14ac:dyDescent="0.2">
      <c r="A29" s="4" t="s">
        <v>79</v>
      </c>
      <c r="D29" s="14"/>
      <c r="G29" s="44" t="s">
        <v>102</v>
      </c>
      <c r="L29" s="27" t="s">
        <v>134</v>
      </c>
    </row>
    <row r="30" spans="1:17" ht="15.75" customHeight="1" x14ac:dyDescent="0.2">
      <c r="B30" s="165"/>
      <c r="C30" s="166"/>
      <c r="D30" s="32" t="s">
        <v>88</v>
      </c>
      <c r="E30" s="33" t="s">
        <v>89</v>
      </c>
      <c r="F30" s="34"/>
      <c r="G30" s="165"/>
      <c r="H30" s="166"/>
      <c r="I30" s="32" t="s">
        <v>104</v>
      </c>
      <c r="J30" s="33" t="s">
        <v>105</v>
      </c>
      <c r="K30" s="34"/>
      <c r="L30" s="27" t="s">
        <v>137</v>
      </c>
    </row>
    <row r="31" spans="1:17" ht="15.75" customHeight="1" x14ac:dyDescent="0.2">
      <c r="B31" s="167" t="s">
        <v>80</v>
      </c>
      <c r="C31" s="168"/>
      <c r="D31" s="15">
        <f>IF(ISNUMBER($D$26),$D$26-(0.2*$D$26),"TBD")</f>
        <v>0</v>
      </c>
      <c r="E31" s="15">
        <f>IF(ISNUMBER($D$26),$D$26+(0.2*$D$26),"TBD")</f>
        <v>0</v>
      </c>
      <c r="F31" t="s">
        <v>23</v>
      </c>
      <c r="G31" s="167" t="s">
        <v>103</v>
      </c>
      <c r="H31" s="168"/>
      <c r="I31" s="15" t="str">
        <f>IF(ISNUMBER($I$26),$I$26-(0.2*$I$26),"TBD")</f>
        <v>TBD</v>
      </c>
      <c r="J31" s="15" t="str">
        <f>IF(ISNUMBER($I$26),$I$26+(0.2*$I$26),"TBD")</f>
        <v>TBD</v>
      </c>
      <c r="K31" t="s">
        <v>23</v>
      </c>
      <c r="L31" s="27" t="s">
        <v>140</v>
      </c>
    </row>
    <row r="32" spans="1:17" ht="15.75" customHeight="1" x14ac:dyDescent="0.2">
      <c r="B32" s="169"/>
      <c r="C32" s="166"/>
      <c r="D32" s="16">
        <f>IF(ISNUMBER($D$27),$D$27-(0.2*$D$27),"TBD")</f>
        <v>0</v>
      </c>
      <c r="E32" s="16">
        <f>IF(ISNUMBER($D$27),$D$27+(0.2*$D$27),"TBD")</f>
        <v>0</v>
      </c>
      <c r="F32" s="9" t="s">
        <v>24</v>
      </c>
      <c r="G32" s="169"/>
      <c r="H32" s="166"/>
      <c r="I32" s="16" t="str">
        <f>IF(ISNUMBER($I$27),$I$27-(0.2*$I$27),"TBD")</f>
        <v>TBD</v>
      </c>
      <c r="J32" s="16" t="str">
        <f>IF(ISNUMBER($I$27),$I$27+(0.2*$I$27),"TBD")</f>
        <v>TBD</v>
      </c>
      <c r="K32" s="9" t="s">
        <v>24</v>
      </c>
      <c r="L32" s="30" t="s">
        <v>141</v>
      </c>
    </row>
    <row r="33" spans="1:25" ht="15.75" customHeight="1" x14ac:dyDescent="0.2">
      <c r="B33" s="30"/>
      <c r="C33" s="30"/>
      <c r="D33" s="31"/>
      <c r="E33" s="31"/>
      <c r="F33" s="30"/>
      <c r="G33" s="31"/>
      <c r="H33" s="31"/>
      <c r="I33" s="31"/>
    </row>
    <row r="34" spans="1:25" ht="15.75" customHeight="1" thickBot="1" x14ac:dyDescent="0.25">
      <c r="A34" s="9"/>
      <c r="L34" s="9"/>
    </row>
    <row r="35" spans="1:25" ht="102" x14ac:dyDescent="0.2">
      <c r="A35" s="9"/>
      <c r="B35" s="17" t="s">
        <v>26</v>
      </c>
      <c r="C35" s="35" t="s">
        <v>90</v>
      </c>
      <c r="D35" s="36" t="s">
        <v>91</v>
      </c>
      <c r="E35" s="49" t="s">
        <v>92</v>
      </c>
      <c r="F35" s="47" t="s">
        <v>100</v>
      </c>
      <c r="G35" s="46" t="s">
        <v>93</v>
      </c>
      <c r="H35" s="36" t="s">
        <v>94</v>
      </c>
      <c r="I35" s="37" t="s">
        <v>95</v>
      </c>
      <c r="J35" s="52" t="s">
        <v>117</v>
      </c>
      <c r="K35" s="35" t="s">
        <v>118</v>
      </c>
      <c r="L35" s="36" t="s">
        <v>119</v>
      </c>
      <c r="M35" s="49" t="s">
        <v>120</v>
      </c>
      <c r="N35" s="47" t="s">
        <v>121</v>
      </c>
      <c r="O35" s="46" t="s">
        <v>122</v>
      </c>
      <c r="P35" s="36" t="s">
        <v>123</v>
      </c>
      <c r="Q35" s="37" t="s">
        <v>124</v>
      </c>
      <c r="R35" s="52" t="s">
        <v>125</v>
      </c>
      <c r="S35" s="46" t="s">
        <v>126</v>
      </c>
      <c r="T35" s="36" t="s">
        <v>127</v>
      </c>
      <c r="U35" s="37" t="s">
        <v>128</v>
      </c>
      <c r="V35" s="52" t="s">
        <v>129</v>
      </c>
      <c r="W35" s="99" t="s">
        <v>130</v>
      </c>
      <c r="X35" s="100" t="s">
        <v>131</v>
      </c>
      <c r="Y35" s="95" t="s">
        <v>27</v>
      </c>
    </row>
    <row r="36" spans="1:25" ht="22.5" customHeight="1" x14ac:dyDescent="0.2">
      <c r="A36" s="18"/>
      <c r="B36" s="105" t="s">
        <v>28</v>
      </c>
      <c r="C36" s="58"/>
      <c r="D36" s="54"/>
      <c r="E36" s="50" t="str">
        <f>IF(COUNT(C36:D36)=2,D36-C36,"Input needed")</f>
        <v>Input needed</v>
      </c>
      <c r="F36" s="48" t="str">
        <f>IF(E36&lt;$I$32,"No",IF(E36&gt;$J$32,"No","Yes"))</f>
        <v>No</v>
      </c>
      <c r="G36" s="59"/>
      <c r="H36" s="54"/>
      <c r="I36" s="20" t="str">
        <f>IF(COUNT(G36:H36)=2,H36-G36,"Input needed")</f>
        <v>Input needed</v>
      </c>
      <c r="J36" s="53" t="str">
        <f>IF(I36&lt;$I$32,"No",IF(I36&gt;$J$32,"No","Yes"))</f>
        <v>No</v>
      </c>
      <c r="K36" s="58"/>
      <c r="L36" s="54"/>
      <c r="M36" s="50" t="str">
        <f>IF(COUNT(K36:L36)=2,L36-K36,"Input needed")</f>
        <v>Input needed</v>
      </c>
      <c r="N36" s="48" t="str">
        <f>IF(M36&lt;$I$32,"No",IF(M36&gt;$J$32,"No","Yes"))</f>
        <v>No</v>
      </c>
      <c r="O36" s="59"/>
      <c r="P36" s="54"/>
      <c r="Q36" s="20" t="str">
        <f>IF(COUNT(O36:P36)=2,P36-O36,"Input needed")</f>
        <v>Input needed</v>
      </c>
      <c r="R36" s="53" t="str">
        <f>IF(Q36&lt;$I$32,"No",IF(Q36&gt;$J$32,"No","Yes"))</f>
        <v>No</v>
      </c>
      <c r="S36" s="59"/>
      <c r="T36" s="54"/>
      <c r="U36" s="20" t="str">
        <f>IF(COUNT(S36:T36)=2,T36-S36,"Input needed")</f>
        <v>Input needed</v>
      </c>
      <c r="V36" s="53" t="str">
        <f>IF(U36&lt;$I$32,"No",IF(U36&gt;$J$32,"No","Yes"))</f>
        <v>No</v>
      </c>
      <c r="W36" s="101">
        <f>SUM(E36,I36,M36,Q36,U36)</f>
        <v>0</v>
      </c>
      <c r="X36" s="98" t="str">
        <f>IF(W36&lt;$D$32,"No",IF(W36&gt;$E$32,"No","Yes"))</f>
        <v>Yes</v>
      </c>
      <c r="Y36" s="96" t="str">
        <f ca="1">IF(ISNUMBER(W36),IF(W36&lt;$D$32,VLOOKUP(RANDBETWEEN(MIN(Feedback!$C$2:$C$21),MAX(Feedback!$C$2:$C$21)),Feedback!$C$2:$D$22,2),IF(W36&gt;$E$32,VLOOKUP(RANDBETWEEN(MIN(Feedback!$C$2:$C$21),MAX(Feedback!$C$2:$C$21)),Feedback!$C$2:$D$22,2),VLOOKUP(RANDBETWEEN(MIN(Feedback!$A$2:$A$21),MAX(Feedback!$A$2:$A$21)),Feedback!$A$2:$B$7,2)))," ")</f>
        <v>← Not only beautiful, this is brilliant too</v>
      </c>
    </row>
    <row r="37" spans="1:25" ht="22.5" customHeight="1" x14ac:dyDescent="0.2">
      <c r="A37" s="18"/>
      <c r="B37" s="105" t="s">
        <v>29</v>
      </c>
      <c r="C37" s="58"/>
      <c r="D37" s="54"/>
      <c r="E37" s="50" t="str">
        <f t="shared" ref="E37:E44" si="0">IF(COUNT(C37:D37)=2,D37-C37,"Input needed")</f>
        <v>Input needed</v>
      </c>
      <c r="F37" s="48" t="str">
        <f t="shared" ref="F37:F44" si="1">IF(E37&lt;$I$32,"No",IF(E37&gt;$J$32,"No","Yes"))</f>
        <v>No</v>
      </c>
      <c r="G37" s="59"/>
      <c r="H37" s="54"/>
      <c r="I37" s="20" t="str">
        <f t="shared" ref="I37:I44" si="2">IF(COUNT(G37:H37)=2,H37-G37,"Input needed")</f>
        <v>Input needed</v>
      </c>
      <c r="J37" s="53" t="str">
        <f t="shared" ref="J37:J44" si="3">IF(I37&lt;$I$32,"No",IF(I37&gt;$J$32,"No","Yes"))</f>
        <v>No</v>
      </c>
      <c r="K37" s="58"/>
      <c r="L37" s="54"/>
      <c r="M37" s="50" t="str">
        <f t="shared" ref="M37:M44" si="4">IF(COUNT(K37:L37)=2,L37-K37,"Input needed")</f>
        <v>Input needed</v>
      </c>
      <c r="N37" s="48" t="str">
        <f t="shared" ref="N37:N44" si="5">IF(M37&lt;$I$32,"No",IF(M37&gt;$J$32,"No","Yes"))</f>
        <v>No</v>
      </c>
      <c r="O37" s="59"/>
      <c r="P37" s="54"/>
      <c r="Q37" s="20" t="str">
        <f t="shared" ref="Q37:Q40" si="6">IF(COUNT(O37:P37)=2,P37-O37,"Input needed")</f>
        <v>Input needed</v>
      </c>
      <c r="R37" s="53" t="str">
        <f t="shared" ref="R37:R44" si="7">IF(Q37&lt;$I$32,"No",IF(Q37&gt;$J$32,"No","Yes"))</f>
        <v>No</v>
      </c>
      <c r="S37" s="59"/>
      <c r="T37" s="54"/>
      <c r="U37" s="20" t="str">
        <f t="shared" ref="U37:U40" si="8">IF(COUNT(S37:T37)=2,T37-S37,"Input needed")</f>
        <v>Input needed</v>
      </c>
      <c r="V37" s="53" t="str">
        <f t="shared" ref="V37:V44" si="9">IF(U37&lt;$I$32,"No",IF(U37&gt;$J$32,"No","Yes"))</f>
        <v>No</v>
      </c>
      <c r="W37" s="101">
        <f t="shared" ref="W37:W44" si="10">SUM(E37,I37,M37,Q37,U37)</f>
        <v>0</v>
      </c>
      <c r="X37" s="98" t="str">
        <f t="shared" ref="X37:X44" si="11">IF(W37&lt;$D$32,"No",IF(W37&gt;$E$32,"No","Yes"))</f>
        <v>Yes</v>
      </c>
      <c r="Y37" s="96" t="str">
        <f ca="1">IF(ISNUMBER(W37),IF(W37&lt;$D$32,VLOOKUP(RANDBETWEEN(MIN(Feedback!$C$2:$C$21),MAX(Feedback!$C$2:$C$21)),Feedback!$C$2:$D$22,2),IF(W37&gt;$E$32,VLOOKUP(RANDBETWEEN(MIN(Feedback!$C$2:$C$21),MAX(Feedback!$C$2:$C$21)),Feedback!$C$2:$D$22,2),VLOOKUP(RANDBETWEEN(MIN(Feedback!$A$2:$A$21),MAX(Feedback!$A$2:$A$21)),Feedback!$A$2:$B$7,2)))," ")</f>
        <v>← Fantastic</v>
      </c>
    </row>
    <row r="38" spans="1:25" ht="22.5" customHeight="1" x14ac:dyDescent="0.2">
      <c r="A38" s="18"/>
      <c r="B38" s="105" t="s">
        <v>30</v>
      </c>
      <c r="C38" s="58"/>
      <c r="D38" s="54"/>
      <c r="E38" s="50" t="str">
        <f t="shared" si="0"/>
        <v>Input needed</v>
      </c>
      <c r="F38" s="48" t="str">
        <f t="shared" si="1"/>
        <v>No</v>
      </c>
      <c r="G38" s="59"/>
      <c r="H38" s="54"/>
      <c r="I38" s="20" t="str">
        <f t="shared" si="2"/>
        <v>Input needed</v>
      </c>
      <c r="J38" s="53" t="str">
        <f t="shared" si="3"/>
        <v>No</v>
      </c>
      <c r="K38" s="58"/>
      <c r="L38" s="54"/>
      <c r="M38" s="50" t="str">
        <f t="shared" si="4"/>
        <v>Input needed</v>
      </c>
      <c r="N38" s="48" t="str">
        <f t="shared" si="5"/>
        <v>No</v>
      </c>
      <c r="O38" s="59"/>
      <c r="P38" s="54"/>
      <c r="Q38" s="20" t="str">
        <f t="shared" si="6"/>
        <v>Input needed</v>
      </c>
      <c r="R38" s="53" t="str">
        <f t="shared" si="7"/>
        <v>No</v>
      </c>
      <c r="S38" s="59"/>
      <c r="T38" s="54"/>
      <c r="U38" s="20" t="str">
        <f t="shared" si="8"/>
        <v>Input needed</v>
      </c>
      <c r="V38" s="53" t="str">
        <f t="shared" si="9"/>
        <v>No</v>
      </c>
      <c r="W38" s="101">
        <f t="shared" si="10"/>
        <v>0</v>
      </c>
      <c r="X38" s="98" t="str">
        <f t="shared" si="11"/>
        <v>Yes</v>
      </c>
      <c r="Y38" s="96" t="str">
        <f ca="1">IF(ISNUMBER(W38),IF(W38&lt;$D$32,VLOOKUP(RANDBETWEEN(MIN(Feedback!$C$2:$C$21),MAX(Feedback!$C$2:$C$21)),Feedback!$C$2:$D$22,2),IF(W38&gt;$E$32,VLOOKUP(RANDBETWEEN(MIN(Feedback!$C$2:$C$21),MAX(Feedback!$C$2:$C$21)),Feedback!$C$2:$D$22,2),VLOOKUP(RANDBETWEEN(MIN(Feedback!$A$2:$A$21),MAX(Feedback!$A$2:$A$21)),Feedback!$A$2:$B$7,2)))," ")</f>
        <v>← Not only beautiful, this is brilliant too</v>
      </c>
    </row>
    <row r="39" spans="1:25" ht="22.5" customHeight="1" x14ac:dyDescent="0.2">
      <c r="A39" s="18"/>
      <c r="B39" s="105" t="s">
        <v>31</v>
      </c>
      <c r="C39" s="58"/>
      <c r="D39" s="54"/>
      <c r="E39" s="50" t="str">
        <f t="shared" si="0"/>
        <v>Input needed</v>
      </c>
      <c r="F39" s="48" t="str">
        <f>IF(E39&lt;$I$32,"No",IF(E39&gt;$J$32,"No","Yes"))</f>
        <v>No</v>
      </c>
      <c r="G39" s="59"/>
      <c r="H39" s="54"/>
      <c r="I39" s="20" t="str">
        <f t="shared" si="2"/>
        <v>Input needed</v>
      </c>
      <c r="J39" s="53" t="str">
        <f>IF(I39&lt;$I$32,"No",IF(I39&gt;$J$32,"No","Yes"))</f>
        <v>No</v>
      </c>
      <c r="K39" s="58"/>
      <c r="L39" s="54"/>
      <c r="M39" s="50" t="str">
        <f t="shared" si="4"/>
        <v>Input needed</v>
      </c>
      <c r="N39" s="48" t="str">
        <f>IF(M39&lt;$I$32,"No",IF(M39&gt;$J$32,"No","Yes"))</f>
        <v>No</v>
      </c>
      <c r="O39" s="59"/>
      <c r="P39" s="54"/>
      <c r="Q39" s="20" t="str">
        <f t="shared" si="6"/>
        <v>Input needed</v>
      </c>
      <c r="R39" s="53" t="str">
        <f>IF(Q39&lt;$I$32,"No",IF(Q39&gt;$J$32,"No","Yes"))</f>
        <v>No</v>
      </c>
      <c r="S39" s="59"/>
      <c r="T39" s="54"/>
      <c r="U39" s="20" t="str">
        <f t="shared" si="8"/>
        <v>Input needed</v>
      </c>
      <c r="V39" s="53" t="str">
        <f>IF(U39&lt;$I$32,"No",IF(U39&gt;$J$32,"No","Yes"))</f>
        <v>No</v>
      </c>
      <c r="W39" s="101">
        <f t="shared" si="10"/>
        <v>0</v>
      </c>
      <c r="X39" s="98" t="str">
        <f t="shared" si="11"/>
        <v>Yes</v>
      </c>
      <c r="Y39" s="96" t="str">
        <f ca="1">IF(ISNUMBER(W39),IF(W39&lt;$D$32,VLOOKUP(RANDBETWEEN(MIN(Feedback!$C$2:$C$21),MAX(Feedback!$C$2:$C$21)),Feedback!$C$2:$D$22,2),IF(W39&gt;$E$32,VLOOKUP(RANDBETWEEN(MIN(Feedback!$C$2:$C$21),MAX(Feedback!$C$2:$C$21)),Feedback!$C$2:$D$22,2),VLOOKUP(RANDBETWEEN(MIN(Feedback!$A$2:$A$21),MAX(Feedback!$A$2:$A$21)),Feedback!$A$2:$B$7,2)))," ")</f>
        <v>← You're Awesome</v>
      </c>
    </row>
    <row r="40" spans="1:25" ht="22.5" customHeight="1" x14ac:dyDescent="0.2">
      <c r="A40" s="18"/>
      <c r="B40" s="105" t="s">
        <v>32</v>
      </c>
      <c r="C40" s="58"/>
      <c r="D40" s="54"/>
      <c r="E40" s="50" t="str">
        <f t="shared" si="0"/>
        <v>Input needed</v>
      </c>
      <c r="F40" s="48" t="str">
        <f t="shared" si="1"/>
        <v>No</v>
      </c>
      <c r="G40" s="59"/>
      <c r="H40" s="54"/>
      <c r="I40" s="20" t="str">
        <f t="shared" si="2"/>
        <v>Input needed</v>
      </c>
      <c r="J40" s="53" t="str">
        <f t="shared" si="3"/>
        <v>No</v>
      </c>
      <c r="K40" s="58"/>
      <c r="L40" s="54"/>
      <c r="M40" s="50" t="str">
        <f t="shared" si="4"/>
        <v>Input needed</v>
      </c>
      <c r="N40" s="48" t="str">
        <f t="shared" si="5"/>
        <v>No</v>
      </c>
      <c r="O40" s="59"/>
      <c r="P40" s="54"/>
      <c r="Q40" s="20" t="str">
        <f t="shared" si="6"/>
        <v>Input needed</v>
      </c>
      <c r="R40" s="53" t="str">
        <f t="shared" si="7"/>
        <v>No</v>
      </c>
      <c r="S40" s="59"/>
      <c r="T40" s="54"/>
      <c r="U40" s="20" t="str">
        <f t="shared" si="8"/>
        <v>Input needed</v>
      </c>
      <c r="V40" s="53" t="str">
        <f t="shared" si="9"/>
        <v>No</v>
      </c>
      <c r="W40" s="101">
        <f t="shared" si="10"/>
        <v>0</v>
      </c>
      <c r="X40" s="98" t="str">
        <f t="shared" si="11"/>
        <v>Yes</v>
      </c>
      <c r="Y40" s="96" t="str">
        <f ca="1">IF(ISNUMBER(W40),IF(W40&lt;$D$32,VLOOKUP(RANDBETWEEN(MIN(Feedback!$C$2:$C$21),MAX(Feedback!$C$2:$C$21)),Feedback!$C$2:$D$22,2),IF(W40&gt;$E$32,VLOOKUP(RANDBETWEEN(MIN(Feedback!$C$2:$C$21),MAX(Feedback!$C$2:$C$21)),Feedback!$C$2:$D$22,2),VLOOKUP(RANDBETWEEN(MIN(Feedback!$A$2:$A$21),MAX(Feedback!$A$2:$A$21)),Feedback!$A$2:$B$7,2)))," ")</f>
        <v>← Not only beautiful, this is brilliant too</v>
      </c>
    </row>
    <row r="41" spans="1:25" ht="22.5" customHeight="1" x14ac:dyDescent="0.2">
      <c r="A41" s="18"/>
      <c r="B41" s="105" t="s">
        <v>33</v>
      </c>
      <c r="C41" s="58"/>
      <c r="D41" s="54"/>
      <c r="E41" s="50" t="str">
        <f t="shared" si="0"/>
        <v>Input needed</v>
      </c>
      <c r="F41" s="48" t="str">
        <f t="shared" si="1"/>
        <v>No</v>
      </c>
      <c r="G41" s="59"/>
      <c r="H41" s="54"/>
      <c r="I41" s="20" t="str">
        <f>IF(COUNT(G41:H41)=2,H41-G41,"Input needed")</f>
        <v>Input needed</v>
      </c>
      <c r="J41" s="53" t="str">
        <f>IF(I41&lt;$I$32,"No",IF(I41&gt;$J$32,"No","Yes"))</f>
        <v>No</v>
      </c>
      <c r="K41" s="58"/>
      <c r="L41" s="54"/>
      <c r="M41" s="50" t="str">
        <f t="shared" si="4"/>
        <v>Input needed</v>
      </c>
      <c r="N41" s="48" t="str">
        <f t="shared" si="5"/>
        <v>No</v>
      </c>
      <c r="O41" s="59"/>
      <c r="P41" s="54"/>
      <c r="Q41" s="20" t="str">
        <f>IF(COUNT(O41:P41)=2,P41-O41,"Input needed")</f>
        <v>Input needed</v>
      </c>
      <c r="R41" s="53" t="str">
        <f>IF(Q41&lt;$I$32,"No",IF(Q41&gt;$J$32,"No","Yes"))</f>
        <v>No</v>
      </c>
      <c r="S41" s="59"/>
      <c r="T41" s="54"/>
      <c r="U41" s="20" t="str">
        <f>IF(COUNT(S41:T41)=2,T41-S41,"Input needed")</f>
        <v>Input needed</v>
      </c>
      <c r="V41" s="53" t="str">
        <f>IF(U41&lt;$I$32,"No",IF(U41&gt;$J$32,"No","Yes"))</f>
        <v>No</v>
      </c>
      <c r="W41" s="101">
        <f t="shared" si="10"/>
        <v>0</v>
      </c>
      <c r="X41" s="98" t="str">
        <f>IF(W41&lt;$D$32,"No",IF(W41&gt;$E$32,"No","Yes"))</f>
        <v>Yes</v>
      </c>
      <c r="Y41" s="96" t="str">
        <f ca="1">IF(ISNUMBER(W41),IF(W41&lt;$D$32,VLOOKUP(RANDBETWEEN(MIN(Feedback!$C$2:$C$21),MAX(Feedback!$C$2:$C$21)),Feedback!$C$2:$D$22,2),IF(W41&gt;$E$32,VLOOKUP(RANDBETWEEN(MIN(Feedback!$C$2:$C$21),MAX(Feedback!$C$2:$C$21)),Feedback!$C$2:$D$22,2),VLOOKUP(RANDBETWEEN(MIN(Feedback!$A$2:$A$21),MAX(Feedback!$A$2:$A$21)),Feedback!$A$2:$B$7,2)))," ")</f>
        <v>← Not only beautiful, this is brilliant too</v>
      </c>
    </row>
    <row r="42" spans="1:25" ht="22.5" customHeight="1" x14ac:dyDescent="0.2">
      <c r="A42" s="18"/>
      <c r="B42" s="105" t="s">
        <v>34</v>
      </c>
      <c r="C42" s="58"/>
      <c r="D42" s="54"/>
      <c r="E42" s="50" t="str">
        <f t="shared" si="0"/>
        <v>Input needed</v>
      </c>
      <c r="F42" s="48" t="str">
        <f t="shared" si="1"/>
        <v>No</v>
      </c>
      <c r="G42" s="59"/>
      <c r="H42" s="54"/>
      <c r="I42" s="20" t="str">
        <f t="shared" si="2"/>
        <v>Input needed</v>
      </c>
      <c r="J42" s="53" t="str">
        <f t="shared" si="3"/>
        <v>No</v>
      </c>
      <c r="K42" s="58"/>
      <c r="L42" s="54"/>
      <c r="M42" s="50" t="str">
        <f t="shared" si="4"/>
        <v>Input needed</v>
      </c>
      <c r="N42" s="48" t="str">
        <f t="shared" si="5"/>
        <v>No</v>
      </c>
      <c r="O42" s="59"/>
      <c r="P42" s="54"/>
      <c r="Q42" s="20" t="str">
        <f t="shared" ref="Q42:Q44" si="12">IF(COUNT(O42:P42)=2,P42-O42,"Input needed")</f>
        <v>Input needed</v>
      </c>
      <c r="R42" s="53" t="str">
        <f t="shared" si="7"/>
        <v>No</v>
      </c>
      <c r="S42" s="59"/>
      <c r="T42" s="54"/>
      <c r="U42" s="20" t="str">
        <f t="shared" ref="U42:U44" si="13">IF(COUNT(S42:T42)=2,T42-S42,"Input needed")</f>
        <v>Input needed</v>
      </c>
      <c r="V42" s="53" t="str">
        <f t="shared" si="9"/>
        <v>No</v>
      </c>
      <c r="W42" s="101">
        <f t="shared" si="10"/>
        <v>0</v>
      </c>
      <c r="X42" s="98" t="str">
        <f t="shared" si="11"/>
        <v>Yes</v>
      </c>
      <c r="Y42" s="96" t="str">
        <f ca="1">IF(ISNUMBER(W42),IF(W42&lt;$D$32,VLOOKUP(RANDBETWEEN(MIN(Feedback!$C$2:$C$21),MAX(Feedback!$C$2:$C$21)),Feedback!$C$2:$D$22,2),IF(W42&gt;$E$32,VLOOKUP(RANDBETWEEN(MIN(Feedback!$C$2:$C$21),MAX(Feedback!$C$2:$C$21)),Feedback!$C$2:$D$22,2),VLOOKUP(RANDBETWEEN(MIN(Feedback!$A$2:$A$21),MAX(Feedback!$A$2:$A$21)),Feedback!$A$2:$B$7,2)))," ")</f>
        <v>← Not only beautiful, this is brilliant too</v>
      </c>
    </row>
    <row r="43" spans="1:25" ht="22.5" customHeight="1" x14ac:dyDescent="0.2">
      <c r="A43" s="18"/>
      <c r="B43" s="105" t="s">
        <v>35</v>
      </c>
      <c r="C43" s="58"/>
      <c r="D43" s="54"/>
      <c r="E43" s="50" t="str">
        <f t="shared" si="0"/>
        <v>Input needed</v>
      </c>
      <c r="F43" s="48" t="str">
        <f t="shared" si="1"/>
        <v>No</v>
      </c>
      <c r="G43" s="59"/>
      <c r="H43" s="54"/>
      <c r="I43" s="20" t="str">
        <f t="shared" si="2"/>
        <v>Input needed</v>
      </c>
      <c r="J43" s="53" t="str">
        <f t="shared" si="3"/>
        <v>No</v>
      </c>
      <c r="K43" s="58"/>
      <c r="L43" s="54"/>
      <c r="M43" s="50" t="str">
        <f t="shared" si="4"/>
        <v>Input needed</v>
      </c>
      <c r="N43" s="48" t="str">
        <f t="shared" si="5"/>
        <v>No</v>
      </c>
      <c r="O43" s="59"/>
      <c r="P43" s="54"/>
      <c r="Q43" s="20" t="str">
        <f t="shared" si="12"/>
        <v>Input needed</v>
      </c>
      <c r="R43" s="53" t="str">
        <f t="shared" si="7"/>
        <v>No</v>
      </c>
      <c r="S43" s="59"/>
      <c r="T43" s="54"/>
      <c r="U43" s="20" t="str">
        <f t="shared" si="13"/>
        <v>Input needed</v>
      </c>
      <c r="V43" s="53" t="str">
        <f t="shared" si="9"/>
        <v>No</v>
      </c>
      <c r="W43" s="101">
        <f t="shared" si="10"/>
        <v>0</v>
      </c>
      <c r="X43" s="98" t="str">
        <f t="shared" si="11"/>
        <v>Yes</v>
      </c>
      <c r="Y43" s="96" t="str">
        <f ca="1">IF(ISNUMBER(W43),IF(W43&lt;$D$32,VLOOKUP(RANDBETWEEN(MIN(Feedback!$C$2:$C$21),MAX(Feedback!$C$2:$C$21)),Feedback!$C$2:$D$22,2),IF(W43&gt;$E$32,VLOOKUP(RANDBETWEEN(MIN(Feedback!$C$2:$C$21),MAX(Feedback!$C$2:$C$21)),Feedback!$C$2:$D$22,2),VLOOKUP(RANDBETWEEN(MIN(Feedback!$A$2:$A$21),MAX(Feedback!$A$2:$A$21)),Feedback!$A$2:$B$7,2)))," ")</f>
        <v>← Perfect</v>
      </c>
    </row>
    <row r="44" spans="1:25" ht="22.5" customHeight="1" thickBot="1" x14ac:dyDescent="0.25">
      <c r="A44" s="18"/>
      <c r="B44" s="105" t="s">
        <v>36</v>
      </c>
      <c r="C44" s="58"/>
      <c r="D44" s="54"/>
      <c r="E44" s="51" t="str">
        <f t="shared" si="0"/>
        <v>Input needed</v>
      </c>
      <c r="F44" s="48" t="str">
        <f t="shared" si="1"/>
        <v>No</v>
      </c>
      <c r="G44" s="59"/>
      <c r="H44" s="54"/>
      <c r="I44" s="23" t="str">
        <f t="shared" si="2"/>
        <v>Input needed</v>
      </c>
      <c r="J44" s="53" t="str">
        <f t="shared" si="3"/>
        <v>No</v>
      </c>
      <c r="K44" s="58"/>
      <c r="L44" s="54"/>
      <c r="M44" s="51" t="str">
        <f t="shared" si="4"/>
        <v>Input needed</v>
      </c>
      <c r="N44" s="48" t="str">
        <f t="shared" si="5"/>
        <v>No</v>
      </c>
      <c r="O44" s="59"/>
      <c r="P44" s="54"/>
      <c r="Q44" s="23" t="str">
        <f t="shared" si="12"/>
        <v>Input needed</v>
      </c>
      <c r="R44" s="53" t="str">
        <f t="shared" si="7"/>
        <v>No</v>
      </c>
      <c r="S44" s="59"/>
      <c r="T44" s="54"/>
      <c r="U44" s="23" t="str">
        <f t="shared" si="13"/>
        <v>Input needed</v>
      </c>
      <c r="V44" s="53" t="str">
        <f t="shared" si="9"/>
        <v>No</v>
      </c>
      <c r="W44" s="102">
        <f t="shared" si="10"/>
        <v>0</v>
      </c>
      <c r="X44" s="103" t="str">
        <f t="shared" si="11"/>
        <v>Yes</v>
      </c>
      <c r="Y44" s="97" t="str">
        <f ca="1">IF(ISNUMBER(W44),IF(W44&lt;$D$32,VLOOKUP(RANDBETWEEN(MIN(Feedback!$C$2:$C$21),MAX(Feedback!$C$2:$C$21)),Feedback!$C$2:$D$22,2),IF(W44&gt;$E$32,VLOOKUP(RANDBETWEEN(MIN(Feedback!$C$2:$C$21),MAX(Feedback!$C$2:$C$21)),Feedback!$C$2:$D$22,2),VLOOKUP(RANDBETWEEN(MIN(Feedback!$A$2:$A$21),MAX(Feedback!$A$2:$A$21)),Feedback!$A$2:$B$7,2)))," ")</f>
        <v>← Perfect</v>
      </c>
    </row>
    <row r="45" spans="1:25" ht="15.75" customHeight="1" x14ac:dyDescent="0.2"/>
    <row r="46" spans="1:25" ht="15.75" customHeight="1" x14ac:dyDescent="0.2"/>
    <row r="47" spans="1:25" ht="15.75" customHeight="1" x14ac:dyDescent="0.2"/>
    <row r="48" spans="1:25" ht="15.75" customHeight="1" x14ac:dyDescent="0.2"/>
    <row r="49" ht="31.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28.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27"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sheetData>
  <sheetProtection algorithmName="SHA-512" hashValue="3o0jESFWid4doK1vbLZnMBEWeeexmXVNQlHLnmF8Gw5wvFC1nT8BBZgpJ2nRW1m5ivqK+BptYMrs06YE5Rq+bA==" saltValue="Hq5gTtod59dp61EUKyWlJw==" spinCount="100000" sheet="1" objects="1" scenarios="1"/>
  <mergeCells count="31">
    <mergeCell ref="D6:F6"/>
    <mergeCell ref="B24:D24"/>
    <mergeCell ref="B26:C27"/>
    <mergeCell ref="G26:H27"/>
    <mergeCell ref="B11:C11"/>
    <mergeCell ref="D11:F11"/>
    <mergeCell ref="E14:F14"/>
    <mergeCell ref="B15:C15"/>
    <mergeCell ref="E15:F15"/>
    <mergeCell ref="B16:C16"/>
    <mergeCell ref="E1:L2"/>
    <mergeCell ref="B17:C17"/>
    <mergeCell ref="B20:D20"/>
    <mergeCell ref="B22:C22"/>
    <mergeCell ref="B23:J23"/>
    <mergeCell ref="B8:C8"/>
    <mergeCell ref="D8:F8"/>
    <mergeCell ref="B9:C9"/>
    <mergeCell ref="D9:F9"/>
    <mergeCell ref="B10:C10"/>
    <mergeCell ref="D10:F10"/>
    <mergeCell ref="B4:C4"/>
    <mergeCell ref="D4:F4"/>
    <mergeCell ref="B5:C5"/>
    <mergeCell ref="D5:F5"/>
    <mergeCell ref="B6:C6"/>
    <mergeCell ref="B30:C30"/>
    <mergeCell ref="G30:H30"/>
    <mergeCell ref="B31:C32"/>
    <mergeCell ref="G31:H32"/>
    <mergeCell ref="H25:I25"/>
  </mergeCells>
  <conditionalFormatting sqref="E24 H24:I24">
    <cfRule type="containsText" dxfId="27" priority="11" operator="containsText" text="Yes">
      <formula>NOT(ISERROR(SEARCH(("Yes"),(E24))))</formula>
    </cfRule>
    <cfRule type="containsText" dxfId="26" priority="12" operator="containsText" text="No">
      <formula>NOT(ISERROR(SEARCH(("No"),(E24))))</formula>
    </cfRule>
  </conditionalFormatting>
  <conditionalFormatting sqref="F36:F44">
    <cfRule type="cellIs" dxfId="25" priority="9" operator="equal">
      <formula>"Yes"</formula>
    </cfRule>
    <cfRule type="cellIs" dxfId="24" priority="10" operator="equal">
      <formula>"No"</formula>
    </cfRule>
  </conditionalFormatting>
  <conditionalFormatting sqref="J36:J44">
    <cfRule type="cellIs" dxfId="23" priority="7" operator="equal">
      <formula>"Yes"</formula>
    </cfRule>
    <cfRule type="cellIs" dxfId="22" priority="8" operator="equal">
      <formula>"No"</formula>
    </cfRule>
  </conditionalFormatting>
  <conditionalFormatting sqref="N36:N44">
    <cfRule type="cellIs" dxfId="21" priority="5" operator="equal">
      <formula>"Yes"</formula>
    </cfRule>
    <cfRule type="cellIs" dxfId="20" priority="6" operator="equal">
      <formula>"No"</formula>
    </cfRule>
  </conditionalFormatting>
  <conditionalFormatting sqref="R36:R44">
    <cfRule type="cellIs" dxfId="19" priority="3" operator="equal">
      <formula>"Yes"</formula>
    </cfRule>
    <cfRule type="cellIs" dxfId="18" priority="4" operator="equal">
      <formula>"No"</formula>
    </cfRule>
  </conditionalFormatting>
  <conditionalFormatting sqref="V36:V44">
    <cfRule type="cellIs" dxfId="17" priority="1" operator="equal">
      <formula>"Yes"</formula>
    </cfRule>
    <cfRule type="cellIs" dxfId="16" priority="2" operator="equal">
      <formula>"No"</formula>
    </cfRule>
  </conditionalFormatting>
  <conditionalFormatting sqref="X36:X44">
    <cfRule type="containsText" dxfId="15" priority="16" operator="containsText" text="Yes">
      <formula>NOT(ISERROR(SEARCH(("Yes"),(X36))))</formula>
    </cfRule>
    <cfRule type="containsText" dxfId="14" priority="17" operator="containsText" text="No">
      <formula>NOT(ISERROR(SEARCH(("No"),(X36))))</formula>
    </cfRule>
  </conditionalFormatting>
  <conditionalFormatting sqref="Y36:Y44">
    <cfRule type="containsText" dxfId="13" priority="13" operator="containsText" text="→">
      <formula>NOT(ISERROR(SEARCH(("→"),(Y36))))</formula>
    </cfRule>
    <cfRule type="containsText" dxfId="12" priority="14" operator="containsText" text="←">
      <formula>NOT(ISERROR(SEARCH(("←"),(Y36))))</formula>
    </cfRule>
    <cfRule type="cellIs" dxfId="11" priority="15" operator="between">
      <formula>1</formula>
      <formula>18</formula>
    </cfRule>
  </conditionalFormatting>
  <dataValidations count="4">
    <dataValidation type="decimal" operator="greaterThanOrEqual" allowBlank="1" showInputMessage="1" prompt="M2 - Input the recorced mass of the specimen following applicaiton of the top coat. The recorded value should  be in units of grams (g)." sqref="T37:T44" xr:uid="{61FDE478-EF64-7840-847C-7BAED4878719}">
      <formula1>S37</formula1>
    </dataValidation>
    <dataValidation type="decimal" operator="greaterThan" allowBlank="1" showInputMessage="1" prompt="M1 - Enter the recorded mass of the prepared rough substrate. Ensure all loose granules have been removed prior to weighing. Recorded value should be in units of grams (g)." sqref="S36:S44 C36:C44 G36:G44 K36:K44 O36:O44" xr:uid="{82883C2C-1A57-734E-9F63-D7A4302DF60E}">
      <formula1>0</formula1>
    </dataValidation>
    <dataValidation type="decimal" operator="greaterThan" allowBlank="1" showInputMessage="1" showErrorMessage="1" prompt="Application Rate - Input the application rate listed on the product's TDS supplied by the Licensee. Select the appropriate application rate units in the adjacent cell. _x000a_" sqref="D15 G15" xr:uid="{FBAFC7C2-4CC7-154E-A89E-4CAD4184DDE3}">
      <formula1>0</formula1>
    </dataValidation>
    <dataValidation type="decimal" operator="greaterThanOrEqual" allowBlank="1" showInputMessage="1" prompt="M2 - Input the recorced mass of the specimen following application of the top coat. The recorded value should be in units of grams (g)._x000a_" sqref="D36:D44 H36:H44 L36:L44 P36:P44 T36" xr:uid="{109780AA-ABE8-8D44-914D-B23D91B4D008}">
      <formula1>C36</formula1>
    </dataValidation>
  </dataValidations>
  <pageMargins left="0.7" right="0.7" top="0.75" bottom="0.75" header="0" footer="0"/>
  <pageSetup scale="77" orientation="portrait"/>
  <headerFooter>
    <oddFooter>&amp;RCRRC Rough Substrates Tool  v2020.01.23</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prompt="Application Rate - Select the units provided for application rate listed on the product's TDS that was supplied by the Licensee_x000a_" xr:uid="{C143531A-20A1-5347-B30D-9339467E03B6}">
          <x14:formula1>
            <xm:f>Feedback!$H$2:$H$4</xm:f>
          </x14:formula1>
          <xm:sqref>E15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00"/>
  <sheetViews>
    <sheetView workbookViewId="0"/>
  </sheetViews>
  <sheetFormatPr baseColWidth="10" defaultColWidth="11.28515625" defaultRowHeight="15" customHeight="1" x14ac:dyDescent="0.2"/>
  <cols>
    <col min="1" max="1" width="8.7109375" customWidth="1"/>
    <col min="2" max="2" width="41.28515625" customWidth="1"/>
    <col min="3" max="3" width="2.7109375" customWidth="1"/>
    <col min="4" max="4" width="32" customWidth="1"/>
    <col min="5" max="7" width="8.7109375" customWidth="1"/>
    <col min="8" max="8" width="23.7109375" customWidth="1"/>
    <col min="9" max="26" width="8.7109375" customWidth="1"/>
  </cols>
  <sheetData>
    <row r="1" spans="1:9" ht="15.75" customHeight="1" x14ac:dyDescent="0.2">
      <c r="A1" s="216" t="s">
        <v>38</v>
      </c>
      <c r="B1" s="173"/>
      <c r="C1" s="216" t="s">
        <v>39</v>
      </c>
      <c r="D1" s="173"/>
      <c r="H1" s="24" t="s">
        <v>40</v>
      </c>
    </row>
    <row r="2" spans="1:9" ht="15.75" customHeight="1" x14ac:dyDescent="0.2">
      <c r="A2" s="25">
        <v>1</v>
      </c>
      <c r="B2" s="25" t="s">
        <v>41</v>
      </c>
      <c r="C2" s="25">
        <f>MAX(A2:A21)+1</f>
        <v>19</v>
      </c>
      <c r="D2" s="25" t="s">
        <v>42</v>
      </c>
      <c r="H2" s="26" t="s">
        <v>43</v>
      </c>
      <c r="I2" s="24"/>
    </row>
    <row r="3" spans="1:9" ht="15.75" customHeight="1" x14ac:dyDescent="0.2">
      <c r="A3" s="25">
        <v>2</v>
      </c>
      <c r="B3" s="25" t="s">
        <v>44</v>
      </c>
      <c r="C3" s="25">
        <f t="shared" ref="C3:C18" si="0">C2+1</f>
        <v>20</v>
      </c>
      <c r="D3" s="25" t="s">
        <v>45</v>
      </c>
      <c r="H3" s="26" t="s">
        <v>46</v>
      </c>
    </row>
    <row r="4" spans="1:9" ht="15.75" customHeight="1" x14ac:dyDescent="0.2">
      <c r="A4" s="25">
        <v>3</v>
      </c>
      <c r="B4" s="25" t="s">
        <v>47</v>
      </c>
      <c r="C4" s="25">
        <f t="shared" si="0"/>
        <v>21</v>
      </c>
      <c r="D4" s="25" t="s">
        <v>48</v>
      </c>
      <c r="H4" s="26" t="s">
        <v>49</v>
      </c>
    </row>
    <row r="5" spans="1:9" ht="15.75" customHeight="1" x14ac:dyDescent="0.2">
      <c r="A5" s="25">
        <v>4</v>
      </c>
      <c r="B5" s="25" t="s">
        <v>50</v>
      </c>
      <c r="C5" s="25">
        <f t="shared" si="0"/>
        <v>22</v>
      </c>
      <c r="D5" s="25" t="s">
        <v>51</v>
      </c>
    </row>
    <row r="6" spans="1:9" ht="15.75" customHeight="1" x14ac:dyDescent="0.2">
      <c r="A6" s="25">
        <v>5</v>
      </c>
      <c r="B6" s="25" t="s">
        <v>52</v>
      </c>
      <c r="C6" s="25">
        <f t="shared" si="0"/>
        <v>23</v>
      </c>
      <c r="D6" s="25" t="s">
        <v>53</v>
      </c>
    </row>
    <row r="7" spans="1:9" ht="15.75" customHeight="1" x14ac:dyDescent="0.2">
      <c r="A7" s="25">
        <v>6</v>
      </c>
      <c r="B7" s="25" t="s">
        <v>54</v>
      </c>
      <c r="C7" s="25">
        <f t="shared" si="0"/>
        <v>24</v>
      </c>
      <c r="D7" s="25" t="s">
        <v>55</v>
      </c>
    </row>
    <row r="8" spans="1:9" ht="15.75" customHeight="1" x14ac:dyDescent="0.2">
      <c r="A8" s="25">
        <v>7</v>
      </c>
      <c r="B8" s="25" t="s">
        <v>56</v>
      </c>
      <c r="C8" s="25">
        <f t="shared" si="0"/>
        <v>25</v>
      </c>
      <c r="D8" s="25" t="s">
        <v>57</v>
      </c>
    </row>
    <row r="9" spans="1:9" ht="15.75" customHeight="1" x14ac:dyDescent="0.2">
      <c r="A9" s="25">
        <v>8</v>
      </c>
      <c r="B9" s="25" t="s">
        <v>58</v>
      </c>
      <c r="C9" s="25">
        <f t="shared" si="0"/>
        <v>26</v>
      </c>
      <c r="D9" s="25" t="s">
        <v>59</v>
      </c>
    </row>
    <row r="10" spans="1:9" ht="15.75" customHeight="1" x14ac:dyDescent="0.2">
      <c r="A10" s="25">
        <v>9</v>
      </c>
      <c r="B10" s="25" t="s">
        <v>60</v>
      </c>
      <c r="C10" s="25">
        <f t="shared" si="0"/>
        <v>27</v>
      </c>
      <c r="D10" s="25" t="s">
        <v>61</v>
      </c>
    </row>
    <row r="11" spans="1:9" ht="15.75" customHeight="1" x14ac:dyDescent="0.2">
      <c r="A11" s="25">
        <v>10</v>
      </c>
      <c r="B11" s="25" t="s">
        <v>62</v>
      </c>
      <c r="C11" s="25">
        <f t="shared" si="0"/>
        <v>28</v>
      </c>
      <c r="D11" s="25" t="s">
        <v>63</v>
      </c>
    </row>
    <row r="12" spans="1:9" ht="15.75" customHeight="1" x14ac:dyDescent="0.2">
      <c r="A12" s="25">
        <v>11</v>
      </c>
      <c r="B12" s="25" t="s">
        <v>64</v>
      </c>
      <c r="C12" s="25">
        <f t="shared" si="0"/>
        <v>29</v>
      </c>
      <c r="D12" s="25" t="s">
        <v>65</v>
      </c>
    </row>
    <row r="13" spans="1:9" ht="15.75" customHeight="1" x14ac:dyDescent="0.2">
      <c r="A13" s="25">
        <v>12</v>
      </c>
      <c r="B13" s="25" t="s">
        <v>66</v>
      </c>
      <c r="C13" s="25">
        <f t="shared" si="0"/>
        <v>30</v>
      </c>
      <c r="D13" s="25" t="s">
        <v>67</v>
      </c>
    </row>
    <row r="14" spans="1:9" ht="15.75" customHeight="1" x14ac:dyDescent="0.2">
      <c r="A14" s="25">
        <v>13</v>
      </c>
      <c r="B14" s="25" t="s">
        <v>68</v>
      </c>
      <c r="C14" s="25">
        <f t="shared" si="0"/>
        <v>31</v>
      </c>
      <c r="D14" s="25" t="s">
        <v>69</v>
      </c>
    </row>
    <row r="15" spans="1:9" ht="15.75" customHeight="1" x14ac:dyDescent="0.2">
      <c r="A15" s="25">
        <v>14</v>
      </c>
      <c r="B15" s="25" t="s">
        <v>70</v>
      </c>
      <c r="C15" s="25">
        <f t="shared" si="0"/>
        <v>32</v>
      </c>
      <c r="D15" s="25" t="s">
        <v>71</v>
      </c>
    </row>
    <row r="16" spans="1:9" ht="15.75" customHeight="1" x14ac:dyDescent="0.2">
      <c r="A16" s="25">
        <v>15</v>
      </c>
      <c r="B16" s="25" t="s">
        <v>72</v>
      </c>
      <c r="C16" s="25">
        <f t="shared" si="0"/>
        <v>33</v>
      </c>
      <c r="D16" s="25" t="s">
        <v>73</v>
      </c>
    </row>
    <row r="17" spans="1:4" ht="15.75" customHeight="1" x14ac:dyDescent="0.2">
      <c r="A17" s="25">
        <v>16</v>
      </c>
      <c r="B17" s="25" t="s">
        <v>74</v>
      </c>
      <c r="C17" s="25">
        <f t="shared" si="0"/>
        <v>34</v>
      </c>
      <c r="D17" s="25" t="s">
        <v>75</v>
      </c>
    </row>
    <row r="18" spans="1:4" ht="15.75" customHeight="1" x14ac:dyDescent="0.2">
      <c r="A18" s="25">
        <v>17</v>
      </c>
      <c r="B18" s="25" t="s">
        <v>76</v>
      </c>
      <c r="C18" s="25">
        <f t="shared" si="0"/>
        <v>35</v>
      </c>
      <c r="D18" s="25" t="s">
        <v>77</v>
      </c>
    </row>
    <row r="19" spans="1:4" ht="15.75" customHeight="1" x14ac:dyDescent="0.2">
      <c r="A19" s="25">
        <v>18</v>
      </c>
      <c r="B19" s="25" t="s">
        <v>78</v>
      </c>
    </row>
    <row r="20" spans="1:4" ht="15.75" customHeight="1" x14ac:dyDescent="0.2"/>
    <row r="21" spans="1:4" ht="15.75" customHeight="1" x14ac:dyDescent="0.2"/>
    <row r="22" spans="1:4" ht="15.75" customHeight="1" x14ac:dyDescent="0.2"/>
    <row r="23" spans="1:4" ht="15.75" customHeight="1" x14ac:dyDescent="0.2"/>
    <row r="24" spans="1:4" ht="15.75" customHeight="1" x14ac:dyDescent="0.2"/>
    <row r="25" spans="1:4" ht="15.75" customHeight="1" x14ac:dyDescent="0.2"/>
    <row r="26" spans="1:4" ht="15.75" customHeight="1" x14ac:dyDescent="0.2"/>
    <row r="27" spans="1:4" ht="15.75" customHeight="1" x14ac:dyDescent="0.2"/>
    <row r="28" spans="1:4" ht="15.75" customHeight="1" x14ac:dyDescent="0.2"/>
    <row r="29" spans="1:4" ht="15.75" customHeight="1" x14ac:dyDescent="0.2"/>
    <row r="30" spans="1:4" ht="15.75" customHeight="1" x14ac:dyDescent="0.2"/>
    <row r="31" spans="1:4" ht="15.75" customHeight="1" x14ac:dyDescent="0.2"/>
    <row r="32" spans="1:4"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spans="11:11" ht="15.75" customHeight="1" x14ac:dyDescent="0.2"/>
    <row r="114" spans="11:11" ht="15.75" customHeight="1" x14ac:dyDescent="0.2"/>
    <row r="115" spans="11:11" ht="15.75" customHeight="1" x14ac:dyDescent="0.2"/>
    <row r="116" spans="11:11" ht="15.75" customHeight="1" x14ac:dyDescent="0.2"/>
    <row r="117" spans="11:11" ht="15.75" customHeight="1" x14ac:dyDescent="0.2"/>
    <row r="118" spans="11:11" ht="15.75" customHeight="1" x14ac:dyDescent="0.2"/>
    <row r="119" spans="11:11" ht="15.75" customHeight="1" x14ac:dyDescent="0.2"/>
    <row r="120" spans="11:11" ht="15.75" customHeight="1" x14ac:dyDescent="0.2"/>
    <row r="121" spans="11:11" ht="15.75" customHeight="1" x14ac:dyDescent="0.2"/>
    <row r="122" spans="11:11" ht="15.75" customHeight="1" x14ac:dyDescent="0.2"/>
    <row r="123" spans="11:11" ht="15.75" customHeight="1" x14ac:dyDescent="0.2">
      <c r="K123" s="25" t="s">
        <v>37</v>
      </c>
    </row>
    <row r="124" spans="11:11" ht="15.75" customHeight="1" x14ac:dyDescent="0.2"/>
    <row r="125" spans="11:11" ht="15.75" customHeight="1" x14ac:dyDescent="0.2"/>
    <row r="126" spans="11:11" ht="15.75" customHeight="1" x14ac:dyDescent="0.2"/>
    <row r="127" spans="11:11" ht="15.75" customHeight="1" x14ac:dyDescent="0.2"/>
    <row r="128" spans="11:11"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
    <mergeCell ref="A1:B1"/>
    <mergeCell ref="C1:D1"/>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Single Coat Reporting Tool</vt:lpstr>
      <vt:lpstr>2 Coats Reporting Tool</vt:lpstr>
      <vt:lpstr>2 Coats Different Application </vt:lpstr>
      <vt:lpstr>3+ Coats Reporting Tool</vt:lpstr>
      <vt:lpstr>Feedback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Mischa Egolf</dc:creator>
  <cp:lastModifiedBy>stacey@coolroofs.org</cp:lastModifiedBy>
  <dcterms:created xsi:type="dcterms:W3CDTF">2019-10-10T14:01:49Z</dcterms:created>
  <dcterms:modified xsi:type="dcterms:W3CDTF">2024-06-24T20:15:50Z</dcterms:modified>
</cp:coreProperties>
</file>